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inter\Pittsburg State University\BUD - General\Website\Web Page for FY25 and FY26\"/>
    </mc:Choice>
  </mc:AlternateContent>
  <bookViews>
    <workbookView xWindow="-120" yWindow="-120" windowWidth="29040" windowHeight="15720"/>
  </bookViews>
  <sheets>
    <sheet name="USS - KPERS" sheetId="1" r:id="rId1"/>
    <sheet name="Unclassified - 12 Mo" sheetId="2" r:id="rId2"/>
    <sheet name="Unclassified - 9 Mo" sheetId="3" r:id="rId3"/>
    <sheet name="GA and Student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F22" i="4" s="1"/>
  <c r="H6" i="4"/>
  <c r="H22" i="4" s="1"/>
  <c r="D12" i="4"/>
  <c r="H12" i="4" s="1"/>
  <c r="B28" i="4"/>
  <c r="C28" i="4"/>
  <c r="F25" i="4" s="1"/>
  <c r="B29" i="4"/>
  <c r="C29" i="4"/>
  <c r="H25" i="4" s="1"/>
  <c r="D44" i="4"/>
  <c r="B47" i="4"/>
  <c r="C47" i="4"/>
  <c r="B48" i="4"/>
  <c r="C48" i="4"/>
  <c r="H57" i="4"/>
  <c r="B60" i="4"/>
  <c r="F37" i="4" s="1"/>
  <c r="F54" i="4" s="1"/>
  <c r="C60" i="4"/>
  <c r="F57" i="4" s="1"/>
  <c r="B61" i="4"/>
  <c r="H37" i="4" s="1"/>
  <c r="H54" i="4" s="1"/>
  <c r="F12" i="4" l="1"/>
  <c r="F44" i="4"/>
  <c r="H44" i="4"/>
  <c r="D64" i="3"/>
  <c r="F8" i="3"/>
  <c r="F56" i="3" s="1"/>
  <c r="H8" i="3"/>
  <c r="H32" i="3" s="1"/>
  <c r="J8" i="3"/>
  <c r="J32" i="3" s="1"/>
  <c r="L8" i="3"/>
  <c r="L32" i="3" s="1"/>
  <c r="N8" i="3"/>
  <c r="N56" i="3" s="1"/>
  <c r="P8" i="3"/>
  <c r="P32" i="3" s="1"/>
  <c r="D13" i="3"/>
  <c r="D15" i="3" s="1"/>
  <c r="F40" i="3"/>
  <c r="L18" i="3"/>
  <c r="D34" i="3"/>
  <c r="D38" i="3"/>
  <c r="D40" i="3"/>
  <c r="D41" i="3"/>
  <c r="H41" i="3"/>
  <c r="L41" i="3" s="1"/>
  <c r="B49" i="3"/>
  <c r="C49" i="3"/>
  <c r="D49" i="3"/>
  <c r="B50" i="3"/>
  <c r="C50" i="3"/>
  <c r="D50" i="3"/>
  <c r="D60" i="3"/>
  <c r="D58" i="3" s="1"/>
  <c r="H62" i="3"/>
  <c r="L62" i="3"/>
  <c r="D65" i="3"/>
  <c r="B73" i="3"/>
  <c r="H77" i="3" s="1"/>
  <c r="C73" i="3"/>
  <c r="F62" i="3" s="1"/>
  <c r="D73" i="3"/>
  <c r="N62" i="3" s="1"/>
  <c r="N66" i="3" s="1"/>
  <c r="N68" i="3" s="1"/>
  <c r="B74" i="3"/>
  <c r="J77" i="3" s="1"/>
  <c r="P38" i="3" l="1"/>
  <c r="P42" i="3" s="1"/>
  <c r="P44" i="3" s="1"/>
  <c r="N38" i="3"/>
  <c r="N42" i="3" s="1"/>
  <c r="F38" i="3"/>
  <c r="H65" i="3"/>
  <c r="L65" i="3" s="1"/>
  <c r="L66" i="3" s="1"/>
  <c r="L68" i="3" s="1"/>
  <c r="D74" i="3"/>
  <c r="P62" i="3" s="1"/>
  <c r="P66" i="3" s="1"/>
  <c r="P68" i="3" s="1"/>
  <c r="H56" i="3"/>
  <c r="J56" i="3"/>
  <c r="F32" i="3"/>
  <c r="J38" i="3"/>
  <c r="J62" i="3"/>
  <c r="J66" i="3" s="1"/>
  <c r="J68" i="3" s="1"/>
  <c r="F42" i="3"/>
  <c r="F44" i="3" s="1"/>
  <c r="P56" i="3"/>
  <c r="N32" i="3"/>
  <c r="F64" i="3"/>
  <c r="J64" i="3" s="1"/>
  <c r="J40" i="3"/>
  <c r="F15" i="3"/>
  <c r="F19" i="3" s="1"/>
  <c r="F21" i="3" s="1"/>
  <c r="H15" i="3"/>
  <c r="H19" i="3" s="1"/>
  <c r="H21" i="3" s="1"/>
  <c r="N15" i="3"/>
  <c r="N19" i="3" s="1"/>
  <c r="N21" i="3" s="1"/>
  <c r="P15" i="3"/>
  <c r="P19" i="3" s="1"/>
  <c r="P21" i="3" s="1"/>
  <c r="J15" i="3"/>
  <c r="L15" i="3"/>
  <c r="L19" i="3" s="1"/>
  <c r="L21" i="3" s="1"/>
  <c r="L56" i="3"/>
  <c r="H38" i="3"/>
  <c r="H42" i="3" s="1"/>
  <c r="H44" i="3" s="1"/>
  <c r="J17" i="3"/>
  <c r="N44" i="3"/>
  <c r="L38" i="3"/>
  <c r="L42" i="3" s="1"/>
  <c r="L44" i="3" s="1"/>
  <c r="L18" i="2"/>
  <c r="D41" i="2"/>
  <c r="F8" i="2"/>
  <c r="F33" i="2" s="1"/>
  <c r="H8" i="2"/>
  <c r="H33" i="2" s="1"/>
  <c r="J8" i="2"/>
  <c r="J57" i="2" s="1"/>
  <c r="L8" i="2"/>
  <c r="L33" i="2" s="1"/>
  <c r="N8" i="2"/>
  <c r="N57" i="2" s="1"/>
  <c r="P8" i="2"/>
  <c r="P57" i="2" s="1"/>
  <c r="D13" i="2"/>
  <c r="D15" i="2" s="1"/>
  <c r="D35" i="2"/>
  <c r="D39" i="2"/>
  <c r="L39" i="2" s="1"/>
  <c r="B50" i="2"/>
  <c r="C50" i="2"/>
  <c r="C74" i="2" s="1"/>
  <c r="D50" i="2"/>
  <c r="D74" i="2" s="1"/>
  <c r="B51" i="2"/>
  <c r="C51" i="2"/>
  <c r="C75" i="2" s="1"/>
  <c r="D51" i="2"/>
  <c r="D75" i="2" s="1"/>
  <c r="D59" i="2"/>
  <c r="D61" i="2"/>
  <c r="F63" i="2"/>
  <c r="H63" i="2"/>
  <c r="J63" i="2"/>
  <c r="L63" i="2"/>
  <c r="N63" i="2"/>
  <c r="N67" i="2" s="1"/>
  <c r="N69" i="2" s="1"/>
  <c r="P63" i="2"/>
  <c r="P67" i="2" s="1"/>
  <c r="P69" i="2" s="1"/>
  <c r="B74" i="2"/>
  <c r="H78" i="2" s="1"/>
  <c r="B75" i="2"/>
  <c r="J78" i="2" s="1"/>
  <c r="J39" i="2" l="1"/>
  <c r="F39" i="2"/>
  <c r="H39" i="2"/>
  <c r="F66" i="3"/>
  <c r="F68" i="3" s="1"/>
  <c r="H66" i="3"/>
  <c r="H68" i="3" s="1"/>
  <c r="L57" i="2"/>
  <c r="H57" i="2"/>
  <c r="J33" i="2"/>
  <c r="N33" i="2"/>
  <c r="J42" i="3"/>
  <c r="J44" i="3" s="1"/>
  <c r="J19" i="3"/>
  <c r="J21" i="3" s="1"/>
  <c r="D65" i="2"/>
  <c r="J65" i="2"/>
  <c r="J67" i="2" s="1"/>
  <c r="J69" i="2" s="1"/>
  <c r="L42" i="2"/>
  <c r="L43" i="2" s="1"/>
  <c r="L45" i="2" s="1"/>
  <c r="J41" i="2"/>
  <c r="J43" i="2" s="1"/>
  <c r="J45" i="2" s="1"/>
  <c r="L66" i="2"/>
  <c r="L67" i="2" s="1"/>
  <c r="L69" i="2" s="1"/>
  <c r="J17" i="2"/>
  <c r="D42" i="2"/>
  <c r="D66" i="2" s="1"/>
  <c r="H43" i="2"/>
  <c r="H45" i="2" s="1"/>
  <c r="F57" i="2"/>
  <c r="F15" i="2"/>
  <c r="H15" i="2"/>
  <c r="H19" i="2" s="1"/>
  <c r="H21" i="2" s="1"/>
  <c r="J15" i="2"/>
  <c r="P15" i="2"/>
  <c r="P19" i="2" s="1"/>
  <c r="P21" i="2" s="1"/>
  <c r="L15" i="2"/>
  <c r="L19" i="2" s="1"/>
  <c r="L21" i="2" s="1"/>
  <c r="N15" i="2"/>
  <c r="N19" i="2" s="1"/>
  <c r="N21" i="2" s="1"/>
  <c r="P39" i="2"/>
  <c r="P43" i="2" s="1"/>
  <c r="P45" i="2" s="1"/>
  <c r="P33" i="2"/>
  <c r="N39" i="2"/>
  <c r="N43" i="2" s="1"/>
  <c r="N45" i="2" s="1"/>
  <c r="D18" i="1"/>
  <c r="D17" i="1"/>
  <c r="J19" i="2" l="1"/>
  <c r="J21" i="2" s="1"/>
  <c r="F19" i="2"/>
  <c r="F21" i="2" s="1"/>
  <c r="F67" i="2"/>
  <c r="F69" i="2" s="1"/>
  <c r="F43" i="2"/>
  <c r="F45" i="2" s="1"/>
  <c r="H67" i="2"/>
  <c r="H69" i="2" s="1"/>
  <c r="J41" i="1"/>
  <c r="J17" i="1"/>
  <c r="L42" i="1" l="1"/>
  <c r="L18" i="1"/>
  <c r="D39" i="1" l="1"/>
  <c r="D35" i="1"/>
  <c r="D50" i="1"/>
  <c r="C50" i="1"/>
  <c r="B50" i="1"/>
  <c r="D49" i="1"/>
  <c r="N39" i="1" s="1"/>
  <c r="N43" i="1" s="1"/>
  <c r="N45" i="1" s="1"/>
  <c r="C49" i="1"/>
  <c r="B49" i="1"/>
  <c r="D13" i="1"/>
  <c r="D15" i="1" s="1"/>
  <c r="D42" i="1" l="1"/>
  <c r="J53" i="1"/>
  <c r="H53" i="1"/>
  <c r="D41" i="1"/>
  <c r="L8" i="1"/>
  <c r="P33" i="1" s="1"/>
  <c r="H8" i="1"/>
  <c r="H33" i="1" s="1"/>
  <c r="P8" i="1"/>
  <c r="F8" i="1"/>
  <c r="F33" i="1" s="1"/>
  <c r="J8" i="1"/>
  <c r="N33" i="1" s="1"/>
  <c r="N8" i="1"/>
  <c r="P15" i="1"/>
  <c r="L15" i="1"/>
  <c r="H15" i="1"/>
  <c r="H19" i="1" s="1"/>
  <c r="N15" i="1"/>
  <c r="J15" i="1"/>
  <c r="F15" i="1"/>
  <c r="J39" i="1"/>
  <c r="J43" i="1" s="1"/>
  <c r="F39" i="1"/>
  <c r="F43" i="1" s="1"/>
  <c r="H39" i="1"/>
  <c r="L39" i="1"/>
  <c r="P39" i="1"/>
  <c r="P43" i="1" s="1"/>
  <c r="P45" i="1" s="1"/>
  <c r="P19" i="1" l="1"/>
  <c r="P21" i="1" s="1"/>
  <c r="N19" i="1"/>
  <c r="N21" i="1" s="1"/>
  <c r="L43" i="1"/>
  <c r="L45" i="1" s="1"/>
  <c r="L19" i="1"/>
  <c r="L21" i="1" s="1"/>
  <c r="H43" i="1"/>
  <c r="H45" i="1" s="1"/>
  <c r="F19" i="1"/>
  <c r="F21" i="1" s="1"/>
  <c r="J19" i="1"/>
  <c r="J21" i="1" s="1"/>
  <c r="F45" i="1"/>
  <c r="L33" i="1"/>
  <c r="J33" i="1"/>
  <c r="H21" i="1"/>
  <c r="J45" i="1"/>
</calcChain>
</file>

<file path=xl/sharedStrings.xml><?xml version="1.0" encoding="utf-8"?>
<sst xmlns="http://schemas.openxmlformats.org/spreadsheetml/2006/main" count="248" uniqueCount="57">
  <si>
    <t>Choices are to enter the Hourly Rate (Option 1) or the Bi-weekly Rate (Option 2).</t>
  </si>
  <si>
    <t>FULL TIME 
BENEFITS ELIGIBLE</t>
  </si>
  <si>
    <t>Fringes</t>
  </si>
  <si>
    <t>Hourly Rate</t>
  </si>
  <si>
    <t>Bi-Weekly Rate</t>
  </si>
  <si>
    <t>Annual Salary</t>
  </si>
  <si>
    <t xml:space="preserve">**Health Insurance - Annual </t>
  </si>
  <si>
    <t>TOTAL Annual Fringes</t>
  </si>
  <si>
    <t>Fringe Rates:</t>
  </si>
  <si>
    <t>Full/Part Time - Benefits</t>
  </si>
  <si>
    <t>Part Time - No Benefits</t>
  </si>
  <si>
    <t>enter bi-weekly rate</t>
  </si>
  <si>
    <t>UNIVERSITY SUPPORT STAFF - (Hourly) - Non-exempt</t>
  </si>
  <si>
    <t>TOTAL COST OF UNIVERSITY SUPPORT STAFF POSITION</t>
  </si>
  <si>
    <t>UNIVERSITY SUPPORT STAFF - (Not hourly) - Exempt</t>
  </si>
  <si>
    <t>Group Health Insurance Rates</t>
  </si>
  <si>
    <t>Beginning with FY19 Budget began using a flat rate to Budget GHI.</t>
  </si>
  <si>
    <t>Budgeted Flat Rate</t>
  </si>
  <si>
    <t>Enter hourly rate</t>
  </si>
  <si>
    <t>PART TIME 
NO-BENEFITS</t>
  </si>
  <si>
    <t>PART TIME 
BENEFITS ELIGIBLE</t>
  </si>
  <si>
    <t>TOTAL COST OF UNCLASSIFIED POSITION</t>
  </si>
  <si>
    <t>enter annual salary</t>
  </si>
  <si>
    <t>12 Month</t>
  </si>
  <si>
    <t>UNCLASSIFIED - Exempt</t>
  </si>
  <si>
    <t>UNCLASSIFIED - Non-exempt</t>
  </si>
  <si>
    <t>Choices are to enter the Hourly Rate (Option 1), the Bi-Weekly Rate (Option 2), or the Annual Salary (Option 3).</t>
  </si>
  <si>
    <r>
      <t>OPTION 2</t>
    </r>
    <r>
      <rPr>
        <sz val="12"/>
        <rFont val="Arial"/>
        <family val="2"/>
      </rPr>
      <t xml:space="preserve"> - Enter Bi-Weekly Rate in blue box and Health Insurance Coverage in green box.</t>
    </r>
  </si>
  <si>
    <r>
      <t xml:space="preserve">OPTION 3 </t>
    </r>
    <r>
      <rPr>
        <sz val="12"/>
        <rFont val="Arial"/>
        <family val="2"/>
      </rPr>
      <t>- Enter Annual Salary Rate in blue box and Health Insurance Coverage in green box.</t>
    </r>
  </si>
  <si>
    <t>9 Month</t>
  </si>
  <si>
    <r>
      <t>OPTION 2 -</t>
    </r>
    <r>
      <rPr>
        <sz val="12"/>
        <rFont val="Arial"/>
        <family val="2"/>
      </rPr>
      <t xml:space="preserve"> Enter Bi-Weekly Rate in blue box and Health Insurance Coverage in green box.</t>
    </r>
  </si>
  <si>
    <r>
      <t>OPTION 3</t>
    </r>
    <r>
      <rPr>
        <sz val="12"/>
        <rFont val="Arial"/>
        <family val="2"/>
      </rPr>
      <t xml:space="preserve"> - Enter Annual Salary Rate in blue box and Health Insurance Coverage in green box.</t>
    </r>
  </si>
  <si>
    <t>Enter bi-weekly rate</t>
  </si>
  <si>
    <t>Enter annual salary</t>
  </si>
  <si>
    <r>
      <t xml:space="preserve">OPTION 1 </t>
    </r>
    <r>
      <rPr>
        <sz val="12"/>
        <rFont val="Arial"/>
        <family val="2"/>
      </rPr>
      <t>- Enter Hourly Rate in blue box and Health Insurance Coverage in green box.</t>
    </r>
  </si>
  <si>
    <r>
      <t xml:space="preserve">OPTION 2 </t>
    </r>
    <r>
      <rPr>
        <sz val="12"/>
        <rFont val="Arial"/>
        <family val="2"/>
      </rPr>
      <t>- Enter Bi-Weekly Rate in blue box and Health Insurance Coverage in green box.</t>
    </r>
  </si>
  <si>
    <t>Summer Semester Rate</t>
  </si>
  <si>
    <t>Fall / Spring Semester Rates</t>
  </si>
  <si>
    <t>Health Insurance Rates for Graduate Teaching and Research Assistants</t>
  </si>
  <si>
    <t>For Health Insurance Rates use table below.</t>
  </si>
  <si>
    <t>Graduate Assistants -Bi-Weekly</t>
  </si>
  <si>
    <t>Total bi-weekly pay</t>
  </si>
  <si>
    <t>Hours worked</t>
  </si>
  <si>
    <t>Graduate Assistants - Hourly</t>
  </si>
  <si>
    <t>Students-Bi-Weekly</t>
  </si>
  <si>
    <t>Students-Hourly</t>
  </si>
  <si>
    <r>
      <t xml:space="preserve">OPTION 1 (STUDENTS) </t>
    </r>
    <r>
      <rPr>
        <sz val="10"/>
        <rFont val="Arial"/>
        <family val="2"/>
      </rPr>
      <t>- Enter Hourly rate in blue box.</t>
    </r>
  </si>
  <si>
    <r>
      <t xml:space="preserve">OPTION 2 (STUDENTS) </t>
    </r>
    <r>
      <rPr>
        <sz val="10"/>
        <rFont val="Arial"/>
        <family val="2"/>
      </rPr>
      <t>- Enter Bi-Weekly rate in blue box.</t>
    </r>
  </si>
  <si>
    <r>
      <t>OPTION 1 (Graduate Assistants)</t>
    </r>
    <r>
      <rPr>
        <sz val="10"/>
        <rFont val="Arial"/>
        <family val="2"/>
      </rPr>
      <t xml:space="preserve"> - Enter Hourly rate in blue box.</t>
    </r>
  </si>
  <si>
    <r>
      <t>OPTION 2 (Graduate Assistants)</t>
    </r>
    <r>
      <rPr>
        <sz val="10"/>
        <rFont val="Arial"/>
        <family val="2"/>
      </rPr>
      <t xml:space="preserve"> - Enter Bi-Weekly rate in blue box.</t>
    </r>
  </si>
  <si>
    <t>Enter hours</t>
  </si>
  <si>
    <t>FY 2025</t>
  </si>
  <si>
    <t>FY 2026</t>
  </si>
  <si>
    <t>8/1/24-7/31/25</t>
  </si>
  <si>
    <t>8/1/25-7/31/26</t>
  </si>
  <si>
    <t>Note:  Health Insurance Rates for Graduate Teaching and Research Assistants for 2025-2026 are not available until April, 2025.</t>
  </si>
  <si>
    <r>
      <t xml:space="preserve">Enter GHI Coverage FY - </t>
    </r>
    <r>
      <rPr>
        <b/>
        <i/>
        <sz val="8"/>
        <rFont val="Arial"/>
        <family val="2"/>
      </rPr>
      <t>25 or 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</si>
</sst>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00"/>
    <numFmt numFmtId="167" formatCode="_(* #,##0.00_);_(* \(#,##0.00\);_(* &quot;-&quot;???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/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2" xfId="0" applyFont="1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2" fillId="0" borderId="5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5" xfId="0" applyFont="1" applyBorder="1"/>
    <xf numFmtId="0" fontId="0" fillId="0" borderId="6" xfId="0" applyBorder="1"/>
    <xf numFmtId="164" fontId="0" fillId="2" borderId="0" xfId="0" applyNumberFormat="1" applyFill="1" applyBorder="1"/>
    <xf numFmtId="7" fontId="0" fillId="0" borderId="0" xfId="1" applyNumberFormat="1" applyFont="1" applyBorder="1"/>
    <xf numFmtId="43" fontId="0" fillId="0" borderId="0" xfId="0" applyNumberFormat="1" applyBorder="1"/>
    <xf numFmtId="43" fontId="0" fillId="0" borderId="6" xfId="0" applyNumberFormat="1" applyBorder="1"/>
    <xf numFmtId="0" fontId="6" fillId="0" borderId="5" xfId="0" applyFont="1" applyBorder="1"/>
    <xf numFmtId="0" fontId="7" fillId="0" borderId="0" xfId="0" applyFont="1" applyBorder="1"/>
    <xf numFmtId="8" fontId="0" fillId="0" borderId="8" xfId="0" applyNumberFormat="1" applyBorder="1"/>
    <xf numFmtId="8" fontId="0" fillId="0" borderId="9" xfId="0" applyNumberFormat="1" applyBorder="1"/>
    <xf numFmtId="0" fontId="1" fillId="0" borderId="5" xfId="0" applyFont="1" applyBorder="1"/>
    <xf numFmtId="7" fontId="2" fillId="0" borderId="1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7" fontId="2" fillId="0" borderId="11" xfId="0" applyNumberFormat="1" applyFont="1" applyBorder="1"/>
    <xf numFmtId="0" fontId="8" fillId="0" borderId="5" xfId="2" applyBorder="1" applyAlignment="1" applyProtection="1"/>
    <xf numFmtId="0" fontId="9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12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7" xfId="0" applyBorder="1"/>
    <xf numFmtId="7" fontId="0" fillId="0" borderId="0" xfId="0" applyNumberFormat="1" applyFill="1" applyBorder="1"/>
    <xf numFmtId="7" fontId="0" fillId="2" borderId="0" xfId="1" applyNumberFormat="1" applyFont="1" applyFill="1" applyBorder="1"/>
    <xf numFmtId="0" fontId="1" fillId="0" borderId="5" xfId="0" applyFont="1" applyBorder="1" applyAlignment="1">
      <alignment horizontal="right"/>
    </xf>
    <xf numFmtId="8" fontId="0" fillId="0" borderId="0" xfId="0" applyNumberFormat="1" applyBorder="1"/>
    <xf numFmtId="0" fontId="11" fillId="0" borderId="0" xfId="0" applyFont="1" applyBorder="1"/>
    <xf numFmtId="166" fontId="12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0" fillId="0" borderId="0" xfId="0" applyFont="1" applyBorder="1"/>
    <xf numFmtId="44" fontId="0" fillId="0" borderId="0" xfId="5" applyFont="1"/>
    <xf numFmtId="7" fontId="1" fillId="0" borderId="0" xfId="1" applyNumberFormat="1" applyBorder="1"/>
    <xf numFmtId="37" fontId="1" fillId="3" borderId="0" xfId="1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8" xfId="0" applyNumberFormat="1" applyFont="1" applyBorder="1" applyAlignment="1">
      <alignment horizontal="center"/>
    </xf>
    <xf numFmtId="44" fontId="0" fillId="0" borderId="8" xfId="0" applyNumberFormat="1" applyBorder="1"/>
    <xf numFmtId="0" fontId="1" fillId="0" borderId="5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3" fillId="0" borderId="0" xfId="0" applyFont="1"/>
    <xf numFmtId="7" fontId="2" fillId="0" borderId="8" xfId="0" applyNumberFormat="1" applyFont="1" applyBorder="1" applyAlignment="1">
      <alignment horizontal="center"/>
    </xf>
    <xf numFmtId="7" fontId="1" fillId="2" borderId="0" xfId="1" applyNumberFormat="1" applyFill="1" applyBorder="1"/>
    <xf numFmtId="7" fontId="1" fillId="0" borderId="0" xfId="1" applyNumberFormat="1" applyFill="1" applyBorder="1"/>
    <xf numFmtId="0" fontId="2" fillId="0" borderId="5" xfId="0" applyFont="1" applyFill="1" applyBorder="1"/>
    <xf numFmtId="0" fontId="0" fillId="0" borderId="0" xfId="0" applyAlignment="1"/>
    <xf numFmtId="0" fontId="2" fillId="0" borderId="5" xfId="0" applyFont="1" applyBorder="1" applyAlignment="1">
      <alignment horizontal="center"/>
    </xf>
    <xf numFmtId="0" fontId="0" fillId="0" borderId="4" xfId="0" applyFill="1" applyBorder="1"/>
    <xf numFmtId="0" fontId="0" fillId="0" borderId="2" xfId="0" applyFill="1" applyBorder="1"/>
    <xf numFmtId="0" fontId="0" fillId="0" borderId="2" xfId="0" applyBorder="1"/>
    <xf numFmtId="0" fontId="0" fillId="0" borderId="12" xfId="0" applyFont="1" applyBorder="1"/>
    <xf numFmtId="0" fontId="0" fillId="0" borderId="5" xfId="0" applyFont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7" fontId="0" fillId="3" borderId="0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Fill="1" applyBorder="1"/>
    <xf numFmtId="165" fontId="0" fillId="0" borderId="0" xfId="0" applyNumberFormat="1"/>
    <xf numFmtId="165" fontId="0" fillId="0" borderId="1" xfId="0" applyNumberFormat="1" applyBorder="1"/>
    <xf numFmtId="0" fontId="15" fillId="0" borderId="12" xfId="0" applyFont="1" applyBorder="1"/>
    <xf numFmtId="0" fontId="0" fillId="0" borderId="6" xfId="0" applyFill="1" applyBorder="1"/>
    <xf numFmtId="165" fontId="0" fillId="0" borderId="0" xfId="0" applyNumberFormat="1" applyBorder="1"/>
    <xf numFmtId="167" fontId="0" fillId="0" borderId="0" xfId="0" applyNumberFormat="1" applyBorder="1"/>
    <xf numFmtId="0" fontId="0" fillId="0" borderId="6" xfId="0" applyFill="1" applyBorder="1" applyAlignment="1">
      <alignment horizontal="center"/>
    </xf>
    <xf numFmtId="43" fontId="0" fillId="0" borderId="3" xfId="0" applyNumberFormat="1" applyBorder="1"/>
    <xf numFmtId="43" fontId="1" fillId="0" borderId="3" xfId="1" applyBorder="1"/>
    <xf numFmtId="43" fontId="0" fillId="0" borderId="0" xfId="0" applyNumberFormat="1"/>
    <xf numFmtId="43" fontId="1" fillId="0" borderId="0" xfId="1"/>
    <xf numFmtId="43" fontId="0" fillId="0" borderId="1" xfId="0" applyNumberFormat="1" applyBorder="1"/>
    <xf numFmtId="43" fontId="1" fillId="0" borderId="1" xfId="1" applyBorder="1"/>
    <xf numFmtId="43" fontId="1" fillId="0" borderId="0" xfId="1" applyBorder="1"/>
    <xf numFmtId="0" fontId="0" fillId="2" borderId="0" xfId="0" applyFill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0" xfId="3" applyFont="1" applyFill="1" applyBorder="1"/>
    <xf numFmtId="0" fontId="14" fillId="0" borderId="6" xfId="3" applyFont="1" applyFill="1" applyBorder="1"/>
    <xf numFmtId="0" fontId="14" fillId="0" borderId="0" xfId="3" applyFont="1" applyFill="1" applyBorder="1" applyAlignment="1">
      <alignment horizontal="center"/>
    </xf>
    <xf numFmtId="8" fontId="14" fillId="0" borderId="0" xfId="4" applyNumberFormat="1" applyFont="1" applyFill="1" applyBorder="1"/>
    <xf numFmtId="0" fontId="14" fillId="0" borderId="0" xfId="4" applyFont="1" applyFill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5" fillId="0" borderId="5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5" fillId="0" borderId="6" xfId="3" applyFont="1" applyFill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</cellXfs>
  <cellStyles count="6">
    <cellStyle name="Comma" xfId="1" builtinId="3"/>
    <cellStyle name="Currency" xfId="5" builtinId="4"/>
    <cellStyle name="Hyperlink" xfId="2" builtinId="8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ittstate.edu/office/budget/fringe-benefit-rates.html" TargetMode="External"/><Relationship Id="rId1" Type="http://schemas.openxmlformats.org/officeDocument/2006/relationships/hyperlink" Target="https://www.pittstate.edu/office/budget/fringe-benefit-ra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ittstate.edu/office/budget/fringe-benefit-rates.html" TargetMode="External"/><Relationship Id="rId2" Type="http://schemas.openxmlformats.org/officeDocument/2006/relationships/hyperlink" Target="https://www.pittstate.edu/office/budget/fringe-benefit-rates.html" TargetMode="External"/><Relationship Id="rId1" Type="http://schemas.openxmlformats.org/officeDocument/2006/relationships/hyperlink" Target="https://www.pittstate.edu/office/budget/fringe-benefit-rates.html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ittstate.edu/office/budget/index.html" TargetMode="External"/><Relationship Id="rId2" Type="http://schemas.openxmlformats.org/officeDocument/2006/relationships/hyperlink" Target="https://www.pittstate.edu/office/budget/index.html" TargetMode="External"/><Relationship Id="rId1" Type="http://schemas.openxmlformats.org/officeDocument/2006/relationships/hyperlink" Target="https://www.pittstate.edu/office/budget/index.html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ittstate.edu/bud/documents/BudgetedFringeBenefitRates-June07.pdf" TargetMode="External"/><Relationship Id="rId2" Type="http://schemas.openxmlformats.org/officeDocument/2006/relationships/hyperlink" Target="http://www.pittstate.edu/bud/documents/BudgetedFringeBenefitRates-June07.pdf" TargetMode="External"/><Relationship Id="rId1" Type="http://schemas.openxmlformats.org/officeDocument/2006/relationships/hyperlink" Target="http://www.pittstate.edu/bud/documents/BudgetedFringeBenefitRates-June07.pdf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pittstate.edu/bud/documents/BudgetedFringeBenefitRates-June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5"/>
  <sheetViews>
    <sheetView tabSelected="1" workbookViewId="0">
      <selection activeCell="F15" sqref="F15"/>
    </sheetView>
  </sheetViews>
  <sheetFormatPr defaultRowHeight="12.75" x14ac:dyDescent="0.2"/>
  <cols>
    <col min="1" max="1" width="1.85546875" customWidth="1"/>
    <col min="3" max="3" width="18.42578125" customWidth="1"/>
    <col min="4" max="4" width="24" customWidth="1"/>
    <col min="5" max="5" width="1.28515625" customWidth="1"/>
    <col min="6" max="6" width="10.7109375" bestFit="1" customWidth="1"/>
    <col min="7" max="7" width="1.28515625" customWidth="1"/>
    <col min="8" max="8" width="10.7109375" bestFit="1" customWidth="1"/>
    <col min="9" max="9" width="1.28515625" style="3" customWidth="1"/>
    <col min="10" max="10" width="10.7109375" bestFit="1" customWidth="1"/>
    <col min="11" max="11" width="1.28515625" customWidth="1"/>
    <col min="12" max="12" width="10.7109375" bestFit="1" customWidth="1"/>
    <col min="13" max="13" width="1.140625" customWidth="1"/>
    <col min="14" max="14" width="10.7109375" bestFit="1" customWidth="1"/>
    <col min="15" max="15" width="1" customWidth="1"/>
    <col min="16" max="16" width="10.7109375" bestFit="1" customWidth="1"/>
  </cols>
  <sheetData>
    <row r="2" spans="2:16" x14ac:dyDescent="0.2">
      <c r="B2" s="56" t="s">
        <v>0</v>
      </c>
      <c r="C2" s="2"/>
    </row>
    <row r="3" spans="2:16" x14ac:dyDescent="0.2">
      <c r="B3" s="1"/>
      <c r="C3" s="2"/>
    </row>
    <row r="4" spans="2:16" ht="16.5" thickBot="1" x14ac:dyDescent="0.3">
      <c r="B4" s="96" t="s">
        <v>34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2:16" x14ac:dyDescent="0.2">
      <c r="B5" s="4"/>
      <c r="C5" s="5"/>
      <c r="D5" s="5"/>
      <c r="E5" s="5"/>
      <c r="F5" s="5"/>
      <c r="G5" s="5"/>
      <c r="H5" s="5"/>
      <c r="I5" s="6"/>
      <c r="J5" s="5"/>
      <c r="K5" s="5"/>
      <c r="L5" s="5"/>
      <c r="M5" s="5"/>
      <c r="N5" s="5"/>
      <c r="O5" s="5"/>
      <c r="P5" s="7"/>
    </row>
    <row r="6" spans="2:16" ht="27" customHeight="1" x14ac:dyDescent="0.2">
      <c r="B6" s="8"/>
      <c r="C6" s="9"/>
      <c r="D6" s="9"/>
      <c r="E6" s="9"/>
      <c r="F6" s="98" t="s">
        <v>1</v>
      </c>
      <c r="G6" s="99"/>
      <c r="H6" s="99"/>
      <c r="I6" s="10"/>
      <c r="J6" s="98" t="s">
        <v>20</v>
      </c>
      <c r="K6" s="99"/>
      <c r="L6" s="99"/>
      <c r="M6" s="9"/>
      <c r="N6" s="98" t="s">
        <v>19</v>
      </c>
      <c r="O6" s="99"/>
      <c r="P6" s="100"/>
    </row>
    <row r="7" spans="2:16" x14ac:dyDescent="0.2">
      <c r="B7" s="11"/>
      <c r="C7" s="9"/>
      <c r="D7" s="9"/>
      <c r="E7" s="9"/>
      <c r="F7" s="10" t="s">
        <v>2</v>
      </c>
      <c r="G7" s="9"/>
      <c r="H7" s="10" t="s">
        <v>2</v>
      </c>
      <c r="I7" s="12"/>
      <c r="J7" s="10" t="s">
        <v>2</v>
      </c>
      <c r="K7" s="9"/>
      <c r="L7" s="10" t="s">
        <v>2</v>
      </c>
      <c r="M7" s="9"/>
      <c r="N7" s="10" t="s">
        <v>2</v>
      </c>
      <c r="O7" s="9"/>
      <c r="P7" s="13" t="s">
        <v>2</v>
      </c>
    </row>
    <row r="8" spans="2:16" ht="13.5" thickBot="1" x14ac:dyDescent="0.25">
      <c r="B8" s="8" t="s">
        <v>12</v>
      </c>
      <c r="C8" s="9"/>
      <c r="D8" s="9"/>
      <c r="E8" s="9"/>
      <c r="F8" s="14" t="str">
        <f>B25</f>
        <v>FY 2025</v>
      </c>
      <c r="G8" s="10"/>
      <c r="H8" s="14" t="str">
        <f>B26</f>
        <v>FY 2026</v>
      </c>
      <c r="I8" s="15"/>
      <c r="J8" s="14" t="str">
        <f>B25</f>
        <v>FY 2025</v>
      </c>
      <c r="K8" s="10"/>
      <c r="L8" s="14" t="str">
        <f>B26</f>
        <v>FY 2026</v>
      </c>
      <c r="M8" s="9"/>
      <c r="N8" s="14" t="str">
        <f>B25</f>
        <v>FY 2025</v>
      </c>
      <c r="O8" s="10"/>
      <c r="P8" s="16" t="str">
        <f>B26</f>
        <v>FY 2026</v>
      </c>
    </row>
    <row r="9" spans="2:16" x14ac:dyDescent="0.2">
      <c r="B9" s="8"/>
      <c r="C9" s="9"/>
      <c r="D9" s="9"/>
      <c r="E9" s="9"/>
      <c r="F9" s="10"/>
      <c r="G9" s="10"/>
      <c r="H9" s="10"/>
      <c r="I9" s="15"/>
      <c r="J9" s="10"/>
      <c r="K9" s="10"/>
      <c r="L9" s="10"/>
      <c r="M9" s="9"/>
      <c r="N9" s="10"/>
      <c r="O9" s="10"/>
      <c r="P9" s="13"/>
    </row>
    <row r="10" spans="2:16" x14ac:dyDescent="0.2">
      <c r="B10" s="17" t="s">
        <v>18</v>
      </c>
      <c r="C10" s="9"/>
      <c r="D10" s="9"/>
      <c r="E10" s="9"/>
      <c r="F10" s="9"/>
      <c r="G10" s="9"/>
      <c r="H10" s="9"/>
      <c r="I10" s="12"/>
      <c r="J10" s="9"/>
      <c r="K10" s="9"/>
      <c r="L10" s="9"/>
      <c r="M10" s="9"/>
      <c r="N10" s="9"/>
      <c r="O10" s="9"/>
      <c r="P10" s="18"/>
    </row>
    <row r="11" spans="2:16" x14ac:dyDescent="0.2">
      <c r="B11" s="11" t="s">
        <v>3</v>
      </c>
      <c r="C11" s="9"/>
      <c r="D11" s="19">
        <v>16.97</v>
      </c>
      <c r="E11" s="9"/>
      <c r="F11" s="9"/>
      <c r="G11" s="9"/>
      <c r="H11" s="9"/>
      <c r="I11" s="12"/>
      <c r="J11" s="9"/>
      <c r="K11" s="9"/>
      <c r="L11" s="9"/>
      <c r="M11" s="9"/>
      <c r="N11" s="9"/>
      <c r="O11" s="9"/>
      <c r="P11" s="18"/>
    </row>
    <row r="12" spans="2:16" x14ac:dyDescent="0.2">
      <c r="B12" s="11"/>
      <c r="C12" s="9"/>
      <c r="D12" s="9"/>
      <c r="E12" s="9"/>
      <c r="F12" s="9"/>
      <c r="G12" s="9"/>
      <c r="H12" s="9"/>
      <c r="I12" s="12"/>
      <c r="J12" s="9"/>
      <c r="K12" s="9"/>
      <c r="L12" s="9"/>
      <c r="M12" s="9"/>
      <c r="N12" s="9"/>
      <c r="O12" s="9"/>
      <c r="P12" s="18"/>
    </row>
    <row r="13" spans="2:16" x14ac:dyDescent="0.2">
      <c r="B13" s="11" t="s">
        <v>4</v>
      </c>
      <c r="C13" s="9"/>
      <c r="D13" s="20">
        <f>ROUND((D11*80),2)</f>
        <v>1357.6</v>
      </c>
      <c r="E13" s="9"/>
      <c r="F13" s="21"/>
      <c r="G13" s="9"/>
      <c r="H13" s="21"/>
      <c r="I13" s="12"/>
      <c r="J13" s="21"/>
      <c r="K13" s="9"/>
      <c r="L13" s="21"/>
      <c r="M13" s="9"/>
      <c r="N13" s="21"/>
      <c r="O13" s="9"/>
      <c r="P13" s="22"/>
    </row>
    <row r="14" spans="2:16" x14ac:dyDescent="0.2">
      <c r="B14" s="11"/>
      <c r="C14" s="9"/>
      <c r="D14" s="9"/>
      <c r="E14" s="9"/>
      <c r="F14" s="9"/>
      <c r="G14" s="9"/>
      <c r="H14" s="9"/>
      <c r="I14" s="12"/>
      <c r="J14" s="9"/>
      <c r="K14" s="9"/>
      <c r="L14" s="9"/>
      <c r="M14" s="9"/>
      <c r="N14" s="9"/>
      <c r="O14" s="9"/>
      <c r="P14" s="18"/>
    </row>
    <row r="15" spans="2:16" x14ac:dyDescent="0.2">
      <c r="B15" s="11" t="s">
        <v>5</v>
      </c>
      <c r="C15" s="9"/>
      <c r="D15" s="20">
        <f>ROUND((D13*26),2)</f>
        <v>35297.599999999999</v>
      </c>
      <c r="E15" s="9"/>
      <c r="F15" s="21">
        <f>ROUND((D15*$C$25),2)</f>
        <v>7428.03</v>
      </c>
      <c r="G15" s="9"/>
      <c r="H15" s="21">
        <f>ROUND((D15*$C$26),2)</f>
        <v>7490.15</v>
      </c>
      <c r="I15" s="12"/>
      <c r="J15" s="21">
        <f>ROUND((D15*$C$25),2)</f>
        <v>7428.03</v>
      </c>
      <c r="K15" s="9"/>
      <c r="L15" s="21">
        <f>ROUND((D15*$C$26),2)</f>
        <v>7490.15</v>
      </c>
      <c r="M15" s="9"/>
      <c r="N15" s="21">
        <f>ROUND((D15*$D$25),2)</f>
        <v>3001.71</v>
      </c>
      <c r="O15" s="9"/>
      <c r="P15" s="22">
        <f>ROUND((D15*$D$26),2)</f>
        <v>3014.42</v>
      </c>
    </row>
    <row r="16" spans="2:16" x14ac:dyDescent="0.2">
      <c r="B16" s="23" t="s">
        <v>56</v>
      </c>
      <c r="C16" s="24"/>
      <c r="D16" s="49"/>
      <c r="E16" s="9"/>
      <c r="F16" s="21"/>
      <c r="G16" s="9"/>
      <c r="H16" s="21"/>
      <c r="I16" s="12"/>
      <c r="J16" s="21"/>
      <c r="K16" s="9"/>
      <c r="L16" s="21"/>
      <c r="M16" s="9"/>
      <c r="N16" s="21"/>
      <c r="O16" s="9"/>
      <c r="P16" s="22"/>
    </row>
    <row r="17" spans="2:16" x14ac:dyDescent="0.2">
      <c r="B17" s="101" t="s">
        <v>6</v>
      </c>
      <c r="C17" s="102"/>
      <c r="D17" s="50" t="str">
        <f>B25</f>
        <v>FY 2025</v>
      </c>
      <c r="E17" s="9"/>
      <c r="F17" s="43">
        <v>10017.36</v>
      </c>
      <c r="G17" s="9"/>
      <c r="I17" s="12"/>
      <c r="J17" s="43">
        <f>F17</f>
        <v>10017.36</v>
      </c>
      <c r="K17" s="9"/>
      <c r="M17" s="9"/>
      <c r="N17" s="43">
        <v>0</v>
      </c>
      <c r="O17" s="9"/>
      <c r="P17" s="22"/>
    </row>
    <row r="18" spans="2:16" x14ac:dyDescent="0.2">
      <c r="B18" s="42"/>
      <c r="C18" s="51"/>
      <c r="D18" s="50" t="str">
        <f>B26</f>
        <v>FY 2026</v>
      </c>
      <c r="E18" s="9"/>
      <c r="F18" s="25"/>
      <c r="G18" s="9"/>
      <c r="H18" s="25">
        <v>10017.36</v>
      </c>
      <c r="I18" s="12"/>
      <c r="J18" s="25"/>
      <c r="K18" s="9"/>
      <c r="L18" s="25">
        <f>H18</f>
        <v>10017.36</v>
      </c>
      <c r="M18" s="9"/>
      <c r="N18" s="25"/>
      <c r="O18" s="9"/>
      <c r="P18" s="26">
        <v>0</v>
      </c>
    </row>
    <row r="19" spans="2:16" x14ac:dyDescent="0.2">
      <c r="B19" s="27" t="s">
        <v>7</v>
      </c>
      <c r="C19" s="9"/>
      <c r="D19" s="49"/>
      <c r="E19" s="9"/>
      <c r="F19" s="21">
        <f>SUM(F15:F17)</f>
        <v>17445.39</v>
      </c>
      <c r="G19" s="9"/>
      <c r="H19" s="21">
        <f>SUM(H15:H18)</f>
        <v>17507.510000000002</v>
      </c>
      <c r="I19" s="12"/>
      <c r="J19" s="21">
        <f>SUM(J15:J17)</f>
        <v>17445.39</v>
      </c>
      <c r="K19" s="9"/>
      <c r="L19" s="21">
        <f>SUM(L15:L18)</f>
        <v>17507.510000000002</v>
      </c>
      <c r="M19" s="9"/>
      <c r="N19" s="21">
        <f>SUM(N15:N17)</f>
        <v>3001.71</v>
      </c>
      <c r="O19" s="9"/>
      <c r="P19" s="22">
        <f>SUM(P15:P17)</f>
        <v>3014.42</v>
      </c>
    </row>
    <row r="20" spans="2:16" x14ac:dyDescent="0.2">
      <c r="B20" s="27"/>
      <c r="C20" s="9"/>
      <c r="D20" s="20"/>
      <c r="E20" s="9"/>
      <c r="F20" s="21"/>
      <c r="G20" s="9"/>
      <c r="H20" s="21"/>
      <c r="I20" s="12"/>
      <c r="J20" s="21"/>
      <c r="K20" s="9"/>
      <c r="L20" s="21"/>
      <c r="M20" s="9"/>
      <c r="N20" s="21"/>
      <c r="O20" s="9"/>
      <c r="P20" s="22"/>
    </row>
    <row r="21" spans="2:16" ht="13.5" thickBot="1" x14ac:dyDescent="0.25">
      <c r="B21" s="8" t="s">
        <v>13</v>
      </c>
      <c r="C21" s="9"/>
      <c r="D21" s="20"/>
      <c r="E21" s="9"/>
      <c r="F21" s="28">
        <f>D15+F19</f>
        <v>52742.99</v>
      </c>
      <c r="G21" s="29"/>
      <c r="H21" s="28">
        <f>D15+H19</f>
        <v>52805.11</v>
      </c>
      <c r="I21" s="30"/>
      <c r="J21" s="28">
        <f>D15+J19</f>
        <v>52742.99</v>
      </c>
      <c r="K21" s="29"/>
      <c r="L21" s="28">
        <f>D15+L19</f>
        <v>52805.11</v>
      </c>
      <c r="M21" s="9"/>
      <c r="N21" s="28">
        <f>D15+N19</f>
        <v>38299.31</v>
      </c>
      <c r="O21" s="29"/>
      <c r="P21" s="31">
        <f>D15+P19</f>
        <v>38312.019999999997</v>
      </c>
    </row>
    <row r="22" spans="2:16" ht="13.5" thickTop="1" x14ac:dyDescent="0.2">
      <c r="B22" s="27"/>
      <c r="C22" s="9"/>
      <c r="D22" s="20"/>
      <c r="E22" s="9"/>
      <c r="F22" s="21"/>
      <c r="G22" s="9"/>
      <c r="H22" s="21"/>
      <c r="I22" s="12"/>
      <c r="J22" s="21"/>
      <c r="K22" s="9"/>
      <c r="L22" s="21"/>
      <c r="M22" s="9"/>
      <c r="N22" s="21"/>
      <c r="O22" s="9"/>
      <c r="P22" s="22"/>
    </row>
    <row r="23" spans="2:16" x14ac:dyDescent="0.2">
      <c r="B23" s="32" t="s">
        <v>8</v>
      </c>
      <c r="C23" s="9"/>
      <c r="D23" s="9"/>
      <c r="E23" s="9"/>
      <c r="F23" s="9"/>
      <c r="G23" s="9"/>
      <c r="H23" s="9"/>
      <c r="I23" s="12"/>
      <c r="J23" s="9"/>
      <c r="K23" s="9"/>
      <c r="L23" s="9"/>
      <c r="M23" s="9"/>
      <c r="N23" s="9"/>
      <c r="O23" s="9"/>
      <c r="P23" s="18"/>
    </row>
    <row r="24" spans="2:16" x14ac:dyDescent="0.2">
      <c r="B24" s="32"/>
      <c r="C24" s="33" t="s">
        <v>9</v>
      </c>
      <c r="D24" s="33" t="s">
        <v>10</v>
      </c>
      <c r="E24" s="9"/>
      <c r="F24" s="9"/>
      <c r="G24" s="9"/>
      <c r="H24" s="9"/>
      <c r="I24" s="12"/>
      <c r="J24" s="9"/>
      <c r="K24" s="9"/>
      <c r="L24" s="9"/>
      <c r="M24" s="9"/>
      <c r="N24" s="9"/>
      <c r="O24" s="9"/>
      <c r="P24" s="18"/>
    </row>
    <row r="25" spans="2:16" x14ac:dyDescent="0.2">
      <c r="B25" s="11" t="s">
        <v>51</v>
      </c>
      <c r="C25" s="34">
        <v>0.21043999999999999</v>
      </c>
      <c r="D25" s="34">
        <v>8.5040000000000004E-2</v>
      </c>
      <c r="E25" s="9"/>
      <c r="F25" s="9"/>
      <c r="G25" s="9"/>
      <c r="H25" s="9"/>
      <c r="I25" s="12"/>
      <c r="J25" s="9"/>
      <c r="K25" s="9"/>
      <c r="L25" s="9"/>
      <c r="M25" s="9"/>
      <c r="N25" s="9"/>
      <c r="O25" s="9"/>
      <c r="P25" s="18"/>
    </row>
    <row r="26" spans="2:16" ht="13.5" thickBot="1" x14ac:dyDescent="0.25">
      <c r="B26" s="35" t="s">
        <v>52</v>
      </c>
      <c r="C26" s="36">
        <v>0.2122</v>
      </c>
      <c r="D26" s="36">
        <v>8.5400000000000004E-2</v>
      </c>
      <c r="E26" s="37"/>
      <c r="F26" s="37"/>
      <c r="G26" s="37"/>
      <c r="H26" s="37"/>
      <c r="I26" s="38"/>
      <c r="J26" s="37"/>
      <c r="K26" s="37"/>
      <c r="L26" s="37"/>
      <c r="M26" s="37"/>
      <c r="N26" s="37"/>
      <c r="O26" s="37"/>
      <c r="P26" s="39"/>
    </row>
    <row r="29" spans="2:16" ht="16.5" thickBot="1" x14ac:dyDescent="0.3">
      <c r="B29" s="96" t="s">
        <v>35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2:16" x14ac:dyDescent="0.2">
      <c r="B30" s="4"/>
      <c r="C30" s="5"/>
      <c r="D30" s="5"/>
      <c r="E30" s="5"/>
      <c r="F30" s="5"/>
      <c r="G30" s="5"/>
      <c r="H30" s="5"/>
      <c r="I30" s="6"/>
      <c r="J30" s="5"/>
      <c r="K30" s="5"/>
      <c r="L30" s="5"/>
      <c r="M30" s="5"/>
      <c r="N30" s="5"/>
      <c r="O30" s="5"/>
      <c r="P30" s="7"/>
    </row>
    <row r="31" spans="2:16" ht="25.5" customHeight="1" x14ac:dyDescent="0.2">
      <c r="B31" s="8"/>
      <c r="C31" s="9"/>
      <c r="D31" s="9"/>
      <c r="E31" s="9"/>
      <c r="F31" s="98" t="s">
        <v>1</v>
      </c>
      <c r="G31" s="99"/>
      <c r="H31" s="99"/>
      <c r="I31" s="10"/>
      <c r="J31" s="98" t="s">
        <v>20</v>
      </c>
      <c r="K31" s="99"/>
      <c r="L31" s="99"/>
      <c r="M31" s="9"/>
      <c r="N31" s="98" t="s">
        <v>19</v>
      </c>
      <c r="O31" s="99"/>
      <c r="P31" s="100"/>
    </row>
    <row r="32" spans="2:16" x14ac:dyDescent="0.2">
      <c r="B32" s="11"/>
      <c r="C32" s="9"/>
      <c r="D32" s="9"/>
      <c r="E32" s="9"/>
      <c r="F32" s="10" t="s">
        <v>2</v>
      </c>
      <c r="G32" s="9"/>
      <c r="H32" s="10" t="s">
        <v>2</v>
      </c>
      <c r="I32" s="12"/>
      <c r="J32" s="10" t="s">
        <v>2</v>
      </c>
      <c r="K32" s="9"/>
      <c r="L32" s="10" t="s">
        <v>2</v>
      </c>
      <c r="M32" s="9"/>
      <c r="N32" s="10" t="s">
        <v>2</v>
      </c>
      <c r="O32" s="9"/>
      <c r="P32" s="13" t="s">
        <v>2</v>
      </c>
    </row>
    <row r="33" spans="2:16" ht="13.5" thickBot="1" x14ac:dyDescent="0.25">
      <c r="B33" s="8" t="s">
        <v>14</v>
      </c>
      <c r="C33" s="9"/>
      <c r="D33" s="9"/>
      <c r="E33" s="9"/>
      <c r="F33" s="14" t="str">
        <f>F8</f>
        <v>FY 2025</v>
      </c>
      <c r="G33" s="10"/>
      <c r="H33" s="14" t="str">
        <f>H8</f>
        <v>FY 2026</v>
      </c>
      <c r="I33" s="15"/>
      <c r="J33" s="14" t="str">
        <f>J8</f>
        <v>FY 2025</v>
      </c>
      <c r="K33" s="10"/>
      <c r="L33" s="14" t="str">
        <f>L8</f>
        <v>FY 2026</v>
      </c>
      <c r="M33" s="9"/>
      <c r="N33" s="14" t="str">
        <f>J8</f>
        <v>FY 2025</v>
      </c>
      <c r="O33" s="10"/>
      <c r="P33" s="16" t="str">
        <f>L8</f>
        <v>FY 2026</v>
      </c>
    </row>
    <row r="34" spans="2:16" x14ac:dyDescent="0.2">
      <c r="B34" s="11"/>
      <c r="C34" s="9"/>
      <c r="D34" s="9"/>
      <c r="E34" s="9"/>
      <c r="F34" s="9"/>
      <c r="G34" s="9"/>
      <c r="H34" s="9"/>
      <c r="I34" s="12"/>
      <c r="J34" s="9"/>
      <c r="K34" s="9"/>
      <c r="L34" s="9"/>
      <c r="M34" s="9"/>
      <c r="N34" s="10"/>
      <c r="O34" s="10"/>
      <c r="P34" s="13"/>
    </row>
    <row r="35" spans="2:16" x14ac:dyDescent="0.2">
      <c r="B35" s="11" t="s">
        <v>3</v>
      </c>
      <c r="C35" s="9"/>
      <c r="D35" s="40">
        <f>ROUND((D37/80),2)</f>
        <v>21.12</v>
      </c>
      <c r="E35" s="9"/>
      <c r="F35" s="9"/>
      <c r="G35" s="9"/>
      <c r="H35" s="9"/>
      <c r="I35" s="12"/>
      <c r="J35" s="9"/>
      <c r="K35" s="9"/>
      <c r="L35" s="9"/>
      <c r="M35" s="9"/>
      <c r="N35" s="9"/>
      <c r="O35" s="9"/>
      <c r="P35" s="18"/>
    </row>
    <row r="36" spans="2:16" x14ac:dyDescent="0.2">
      <c r="B36" s="17" t="s">
        <v>32</v>
      </c>
      <c r="C36" s="9"/>
      <c r="D36" s="9"/>
      <c r="E36" s="9"/>
      <c r="F36" s="9"/>
      <c r="G36" s="9"/>
      <c r="H36" s="9"/>
      <c r="I36" s="12"/>
      <c r="J36" s="9"/>
      <c r="K36" s="9"/>
      <c r="L36" s="9"/>
      <c r="M36" s="9"/>
      <c r="N36" s="9"/>
      <c r="O36" s="9"/>
      <c r="P36" s="18"/>
    </row>
    <row r="37" spans="2:16" x14ac:dyDescent="0.2">
      <c r="B37" s="11" t="s">
        <v>4</v>
      </c>
      <c r="C37" s="9"/>
      <c r="D37" s="41">
        <v>1689.6</v>
      </c>
      <c r="E37" s="9"/>
      <c r="F37" s="21"/>
      <c r="G37" s="9"/>
      <c r="H37" s="21"/>
      <c r="I37" s="12"/>
      <c r="J37" s="21"/>
      <c r="K37" s="9"/>
      <c r="L37" s="21"/>
      <c r="M37" s="9"/>
      <c r="N37" s="9"/>
      <c r="O37" s="9"/>
      <c r="P37" s="18"/>
    </row>
    <row r="38" spans="2:16" x14ac:dyDescent="0.2">
      <c r="B38" s="11"/>
      <c r="C38" s="9"/>
      <c r="D38" s="9"/>
      <c r="E38" s="9"/>
      <c r="F38" s="9"/>
      <c r="G38" s="9"/>
      <c r="H38" s="9"/>
      <c r="I38" s="12"/>
      <c r="J38" s="9"/>
      <c r="K38" s="9"/>
      <c r="L38" s="9"/>
      <c r="M38" s="9"/>
      <c r="N38" s="21"/>
      <c r="O38" s="9"/>
      <c r="P38" s="22"/>
    </row>
    <row r="39" spans="2:16" x14ac:dyDescent="0.2">
      <c r="B39" s="11" t="s">
        <v>5</v>
      </c>
      <c r="C39" s="9"/>
      <c r="D39" s="20">
        <f>ROUND((D37*26),2)</f>
        <v>43929.599999999999</v>
      </c>
      <c r="E39" s="9"/>
      <c r="F39" s="21">
        <f>ROUND((D39*$C$49),2)</f>
        <v>9244.5499999999993</v>
      </c>
      <c r="G39" s="9"/>
      <c r="H39" s="21">
        <f>ROUND((D39*$C$50),2)</f>
        <v>9321.86</v>
      </c>
      <c r="I39" s="12"/>
      <c r="J39" s="21">
        <f>ROUND((D39*$C$49),2)</f>
        <v>9244.5499999999993</v>
      </c>
      <c r="K39" s="9"/>
      <c r="L39" s="21">
        <f>ROUND((D39*$C$50),2)</f>
        <v>9321.86</v>
      </c>
      <c r="M39" s="9"/>
      <c r="N39" s="21">
        <f>ROUND((D39*$D$49),2)</f>
        <v>3735.77</v>
      </c>
      <c r="O39" s="9"/>
      <c r="P39" s="22">
        <f>ROUND((D39*$D$50),2)</f>
        <v>3751.59</v>
      </c>
    </row>
    <row r="40" spans="2:16" x14ac:dyDescent="0.2">
      <c r="B40" s="23" t="s">
        <v>56</v>
      </c>
      <c r="C40" s="24"/>
      <c r="D40" s="49"/>
      <c r="E40" s="9"/>
      <c r="F40" s="21"/>
      <c r="G40" s="9"/>
      <c r="H40" s="21"/>
      <c r="I40" s="12"/>
      <c r="J40" s="21"/>
      <c r="K40" s="9"/>
      <c r="L40" s="21"/>
      <c r="M40" s="9"/>
      <c r="N40" s="21"/>
      <c r="O40" s="9"/>
      <c r="P40" s="22"/>
    </row>
    <row r="41" spans="2:16" x14ac:dyDescent="0.2">
      <c r="B41" s="101" t="s">
        <v>6</v>
      </c>
      <c r="C41" s="102"/>
      <c r="D41" s="50" t="str">
        <f>B49</f>
        <v>FY 2025</v>
      </c>
      <c r="E41" s="9"/>
      <c r="F41" s="43">
        <v>10017.36</v>
      </c>
      <c r="G41" s="9"/>
      <c r="I41" s="12"/>
      <c r="J41" s="43">
        <f>F41</f>
        <v>10017.36</v>
      </c>
      <c r="K41" s="9"/>
      <c r="M41" s="9"/>
      <c r="N41" s="43">
        <v>0</v>
      </c>
      <c r="O41" s="9"/>
      <c r="P41" s="22"/>
    </row>
    <row r="42" spans="2:16" x14ac:dyDescent="0.2">
      <c r="B42" s="42"/>
      <c r="C42" s="51"/>
      <c r="D42" s="50" t="str">
        <f>B50</f>
        <v>FY 2026</v>
      </c>
      <c r="E42" s="9"/>
      <c r="F42" s="25"/>
      <c r="G42" s="9"/>
      <c r="H42" s="25">
        <v>10017.36</v>
      </c>
      <c r="I42" s="12"/>
      <c r="J42" s="25"/>
      <c r="K42" s="9"/>
      <c r="L42" s="25">
        <f>H42</f>
        <v>10017.36</v>
      </c>
      <c r="M42" s="9"/>
      <c r="N42" s="25"/>
      <c r="O42" s="9"/>
      <c r="P42" s="26">
        <v>0</v>
      </c>
    </row>
    <row r="43" spans="2:16" x14ac:dyDescent="0.2">
      <c r="B43" s="27" t="s">
        <v>7</v>
      </c>
      <c r="C43" s="9"/>
      <c r="D43" s="49"/>
      <c r="E43" s="9"/>
      <c r="F43" s="21">
        <f>SUM(F39:F41)</f>
        <v>19261.91</v>
      </c>
      <c r="G43" s="9"/>
      <c r="H43" s="21">
        <f>SUM(H39:H42)</f>
        <v>19339.22</v>
      </c>
      <c r="I43" s="12"/>
      <c r="J43" s="21">
        <f>SUM(J39:J41)</f>
        <v>19261.91</v>
      </c>
      <c r="K43" s="9"/>
      <c r="L43" s="21">
        <f>SUM(L39:L42)</f>
        <v>19339.22</v>
      </c>
      <c r="M43" s="9"/>
      <c r="N43" s="21">
        <f>SUM(N39:N41)</f>
        <v>3735.77</v>
      </c>
      <c r="O43" s="9"/>
      <c r="P43" s="22">
        <f>SUM(P39:P41)</f>
        <v>3751.59</v>
      </c>
    </row>
    <row r="44" spans="2:16" x14ac:dyDescent="0.2">
      <c r="B44" s="11"/>
      <c r="C44" s="9"/>
      <c r="D44" s="9"/>
      <c r="E44" s="9"/>
      <c r="F44" s="9"/>
      <c r="G44" s="9"/>
      <c r="H44" s="9"/>
      <c r="I44" s="12"/>
      <c r="J44" s="9"/>
      <c r="K44" s="9"/>
      <c r="L44" s="9"/>
      <c r="M44" s="9"/>
      <c r="N44" s="21"/>
      <c r="O44" s="9"/>
      <c r="P44" s="22"/>
    </row>
    <row r="45" spans="2:16" ht="13.5" thickBot="1" x14ac:dyDescent="0.25">
      <c r="B45" s="8" t="s">
        <v>13</v>
      </c>
      <c r="C45" s="9"/>
      <c r="D45" s="20"/>
      <c r="E45" s="9"/>
      <c r="F45" s="28">
        <f>D39+F43</f>
        <v>63191.509999999995</v>
      </c>
      <c r="G45" s="29"/>
      <c r="H45" s="28">
        <f>D39+H43</f>
        <v>63268.82</v>
      </c>
      <c r="I45" s="30"/>
      <c r="J45" s="28">
        <f>D39+J43</f>
        <v>63191.509999999995</v>
      </c>
      <c r="K45" s="29"/>
      <c r="L45" s="28">
        <f>D39+L43</f>
        <v>63268.82</v>
      </c>
      <c r="M45" s="9"/>
      <c r="N45" s="28">
        <f>D39+N43</f>
        <v>47665.369999999995</v>
      </c>
      <c r="O45" s="29"/>
      <c r="P45" s="31">
        <f>D39+P43</f>
        <v>47681.19</v>
      </c>
    </row>
    <row r="46" spans="2:16" ht="13.5" thickTop="1" x14ac:dyDescent="0.2">
      <c r="B46" s="11"/>
      <c r="C46" s="9"/>
      <c r="D46" s="9"/>
      <c r="E46" s="9"/>
      <c r="F46" s="9"/>
      <c r="G46" s="9"/>
      <c r="H46" s="9"/>
      <c r="I46" s="12"/>
      <c r="J46" s="9"/>
      <c r="K46" s="9"/>
      <c r="L46" s="9"/>
      <c r="M46" s="9"/>
      <c r="N46" s="9"/>
      <c r="O46" s="9"/>
      <c r="P46" s="18"/>
    </row>
    <row r="47" spans="2:16" x14ac:dyDescent="0.2">
      <c r="B47" s="32" t="s">
        <v>8</v>
      </c>
      <c r="C47" s="9"/>
      <c r="D47" s="9"/>
      <c r="E47" s="9"/>
      <c r="F47" s="9"/>
      <c r="G47" s="9"/>
      <c r="H47" s="9"/>
      <c r="I47" s="12"/>
      <c r="J47" s="9"/>
      <c r="K47" s="9"/>
      <c r="L47" s="9"/>
      <c r="M47" s="9"/>
      <c r="N47" s="9"/>
      <c r="O47" s="9"/>
      <c r="P47" s="18"/>
    </row>
    <row r="48" spans="2:16" x14ac:dyDescent="0.2">
      <c r="B48" s="32"/>
      <c r="C48" s="33" t="s">
        <v>9</v>
      </c>
      <c r="D48" s="33" t="s">
        <v>10</v>
      </c>
      <c r="E48" s="9"/>
      <c r="F48" s="9"/>
      <c r="G48" s="9"/>
      <c r="H48" s="9"/>
      <c r="I48" s="12"/>
      <c r="J48" s="9"/>
      <c r="K48" s="9"/>
      <c r="L48" s="9"/>
      <c r="M48" s="9"/>
      <c r="N48" s="9"/>
      <c r="O48" s="9"/>
      <c r="P48" s="18"/>
    </row>
    <row r="49" spans="2:16" x14ac:dyDescent="0.2">
      <c r="B49" s="11" t="str">
        <f t="shared" ref="B49:D50" si="0">B25</f>
        <v>FY 2025</v>
      </c>
      <c r="C49" s="34">
        <f t="shared" si="0"/>
        <v>0.21043999999999999</v>
      </c>
      <c r="D49" s="34">
        <f t="shared" si="0"/>
        <v>8.5040000000000004E-2</v>
      </c>
      <c r="E49" s="9"/>
      <c r="F49" s="9"/>
      <c r="G49" s="9"/>
      <c r="H49" s="9"/>
      <c r="I49" s="12"/>
      <c r="J49" s="9"/>
      <c r="K49" s="9"/>
      <c r="L49" s="9"/>
      <c r="M49" s="9"/>
      <c r="N49" s="9"/>
      <c r="O49" s="9"/>
      <c r="P49" s="18"/>
    </row>
    <row r="50" spans="2:16" ht="13.5" thickBot="1" x14ac:dyDescent="0.25">
      <c r="B50" s="35" t="str">
        <f t="shared" si="0"/>
        <v>FY 2026</v>
      </c>
      <c r="C50" s="36">
        <f t="shared" si="0"/>
        <v>0.2122</v>
      </c>
      <c r="D50" s="36">
        <f t="shared" si="0"/>
        <v>8.5400000000000004E-2</v>
      </c>
      <c r="E50" s="37"/>
      <c r="F50" s="37"/>
      <c r="G50" s="37"/>
      <c r="H50" s="37"/>
      <c r="I50" s="38"/>
      <c r="J50" s="37"/>
      <c r="K50" s="37"/>
      <c r="L50" s="37"/>
      <c r="M50" s="37"/>
      <c r="N50" s="37"/>
      <c r="O50" s="37"/>
      <c r="P50" s="39"/>
    </row>
    <row r="51" spans="2:16" x14ac:dyDescent="0.2">
      <c r="M51" s="9"/>
    </row>
    <row r="53" spans="2:16" x14ac:dyDescent="0.2">
      <c r="B53" s="103" t="s">
        <v>15</v>
      </c>
      <c r="C53" s="103"/>
      <c r="D53" s="103"/>
      <c r="E53" s="103"/>
      <c r="F53" s="9"/>
      <c r="H53" s="52" t="str">
        <f>B49</f>
        <v>FY 2025</v>
      </c>
      <c r="I53" s="9"/>
      <c r="J53" s="52" t="str">
        <f>B50</f>
        <v>FY 2026</v>
      </c>
    </row>
    <row r="54" spans="2:16" x14ac:dyDescent="0.2">
      <c r="B54" s="44" t="s">
        <v>16</v>
      </c>
      <c r="C54" s="9"/>
      <c r="D54" s="9"/>
      <c r="E54" s="9"/>
      <c r="F54" s="9"/>
      <c r="H54" s="45"/>
      <c r="I54" s="46"/>
      <c r="J54" s="45"/>
    </row>
    <row r="55" spans="2:16" x14ac:dyDescent="0.2">
      <c r="B55" s="47" t="s">
        <v>17</v>
      </c>
      <c r="C55" s="9"/>
      <c r="D55" s="9"/>
      <c r="E55" s="9"/>
      <c r="F55" s="9"/>
      <c r="H55" s="43">
        <v>10017.36</v>
      </c>
      <c r="I55" s="9"/>
      <c r="J55" s="43">
        <v>10017.36</v>
      </c>
    </row>
  </sheetData>
  <mergeCells count="11">
    <mergeCell ref="B53:E53"/>
    <mergeCell ref="F31:H31"/>
    <mergeCell ref="J31:L31"/>
    <mergeCell ref="N31:P31"/>
    <mergeCell ref="B41:C41"/>
    <mergeCell ref="B29:P29"/>
    <mergeCell ref="B4:P4"/>
    <mergeCell ref="F6:H6"/>
    <mergeCell ref="J6:L6"/>
    <mergeCell ref="N6:P6"/>
    <mergeCell ref="B17:C17"/>
  </mergeCells>
  <hyperlinks>
    <hyperlink ref="B23" r:id="rId1" tooltip="Click Here to See Fringe Tables"/>
    <hyperlink ref="B47" r:id="rId2" tooltip="Click Here to See Fringe Tables"/>
  </hyperlinks>
  <printOptions horizontalCentered="1"/>
  <pageMargins left="0" right="0" top="1" bottom="1" header="0.5" footer="0.5"/>
  <pageSetup scale="85" fitToHeight="0" orientation="portrait" r:id="rId3"/>
  <headerFooter alignWithMargins="0">
    <oddHeader>&amp;C&amp;"Arial,Bold"&amp;12Total Cost of 
USS/Classified Positions</oddHeader>
    <oddFooter>&amp;L&amp;Z&amp;F&amp;R&amp;D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workbookViewId="0">
      <selection activeCell="B16" sqref="B16"/>
    </sheetView>
  </sheetViews>
  <sheetFormatPr defaultRowHeight="12.75" x14ac:dyDescent="0.2"/>
  <cols>
    <col min="1" max="1" width="1.85546875" customWidth="1"/>
    <col min="3" max="3" width="18" customWidth="1"/>
    <col min="4" max="4" width="19.5703125" customWidth="1"/>
    <col min="5" max="5" width="1.5703125" customWidth="1"/>
    <col min="6" max="6" width="11.7109375" bestFit="1" customWidth="1"/>
    <col min="7" max="7" width="1.5703125" customWidth="1"/>
    <col min="8" max="8" width="11.7109375" bestFit="1" customWidth="1"/>
    <col min="9" max="9" width="1.85546875" style="3" customWidth="1"/>
    <col min="10" max="10" width="11.7109375" bestFit="1" customWidth="1"/>
    <col min="11" max="11" width="1.5703125" customWidth="1"/>
    <col min="12" max="12" width="11.7109375" bestFit="1" customWidth="1"/>
    <col min="13" max="13" width="1.85546875" customWidth="1"/>
    <col min="14" max="14" width="10.7109375" bestFit="1" customWidth="1"/>
    <col min="15" max="15" width="1.7109375" customWidth="1"/>
    <col min="16" max="16" width="10.7109375" bestFit="1" customWidth="1"/>
  </cols>
  <sheetData>
    <row r="1" spans="2:16" x14ac:dyDescent="0.2">
      <c r="D1" s="1"/>
    </row>
    <row r="2" spans="2:16" x14ac:dyDescent="0.2">
      <c r="B2" s="56" t="s">
        <v>26</v>
      </c>
      <c r="C2" s="1"/>
    </row>
    <row r="4" spans="2:16" ht="16.5" thickBot="1" x14ac:dyDescent="0.3">
      <c r="B4" s="96" t="s">
        <v>34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2:16" x14ac:dyDescent="0.2">
      <c r="B5" s="65"/>
      <c r="C5" s="5"/>
      <c r="D5" s="5"/>
      <c r="E5" s="5"/>
      <c r="F5" s="5"/>
      <c r="G5" s="5"/>
      <c r="H5" s="5"/>
      <c r="I5" s="6"/>
      <c r="J5" s="5"/>
      <c r="K5" s="5"/>
      <c r="L5" s="5"/>
      <c r="M5" s="5"/>
      <c r="N5" s="5"/>
      <c r="O5" s="5"/>
      <c r="P5" s="7"/>
    </row>
    <row r="6" spans="2:16" s="61" customFormat="1" ht="25.5" customHeight="1" x14ac:dyDescent="0.2">
      <c r="B6" s="62"/>
      <c r="C6" s="10"/>
      <c r="D6" s="10"/>
      <c r="E6" s="10"/>
      <c r="F6" s="98" t="s">
        <v>1</v>
      </c>
      <c r="G6" s="99"/>
      <c r="H6" s="99"/>
      <c r="I6" s="10"/>
      <c r="J6" s="98" t="s">
        <v>20</v>
      </c>
      <c r="K6" s="99"/>
      <c r="L6" s="99"/>
      <c r="M6" s="9"/>
      <c r="N6" s="98" t="s">
        <v>19</v>
      </c>
      <c r="O6" s="99"/>
      <c r="P6" s="100"/>
    </row>
    <row r="7" spans="2:16" x14ac:dyDescent="0.2">
      <c r="B7" s="11"/>
      <c r="C7" s="9"/>
      <c r="D7" s="9"/>
      <c r="E7" s="9"/>
      <c r="F7" s="10" t="s">
        <v>2</v>
      </c>
      <c r="G7" s="9"/>
      <c r="H7" s="10" t="s">
        <v>2</v>
      </c>
      <c r="I7" s="12"/>
      <c r="J7" s="10" t="s">
        <v>2</v>
      </c>
      <c r="K7" s="9"/>
      <c r="L7" s="10" t="s">
        <v>2</v>
      </c>
      <c r="M7" s="9"/>
      <c r="N7" s="10" t="s">
        <v>2</v>
      </c>
      <c r="O7" s="9"/>
      <c r="P7" s="13" t="s">
        <v>2</v>
      </c>
    </row>
    <row r="8" spans="2:16" ht="13.5" thickBot="1" x14ac:dyDescent="0.25">
      <c r="B8" s="8" t="s">
        <v>25</v>
      </c>
      <c r="C8" s="9"/>
      <c r="D8" s="9"/>
      <c r="E8" s="9"/>
      <c r="F8" s="69" t="str">
        <f>B26</f>
        <v>FY 2025</v>
      </c>
      <c r="G8" s="10"/>
      <c r="H8" s="69" t="str">
        <f>B27</f>
        <v>FY 2026</v>
      </c>
      <c r="I8" s="12"/>
      <c r="J8" s="69" t="str">
        <f>B26</f>
        <v>FY 2025</v>
      </c>
      <c r="K8" s="10"/>
      <c r="L8" s="69" t="str">
        <f>B27</f>
        <v>FY 2026</v>
      </c>
      <c r="M8" s="9"/>
      <c r="N8" s="69" t="str">
        <f>B26</f>
        <v>FY 2025</v>
      </c>
      <c r="O8" s="10"/>
      <c r="P8" s="68" t="str">
        <f>B27</f>
        <v>FY 2026</v>
      </c>
    </row>
    <row r="9" spans="2:16" x14ac:dyDescent="0.2">
      <c r="B9" s="8" t="s">
        <v>23</v>
      </c>
      <c r="C9" s="9"/>
      <c r="D9" s="9"/>
      <c r="E9" s="9"/>
      <c r="F9" s="10"/>
      <c r="G9" s="10"/>
      <c r="H9" s="10"/>
      <c r="I9" s="12"/>
      <c r="J9" s="10"/>
      <c r="K9" s="10"/>
      <c r="L9" s="10"/>
      <c r="M9" s="9"/>
      <c r="N9" s="10"/>
      <c r="O9" s="10"/>
      <c r="P9" s="13"/>
    </row>
    <row r="10" spans="2:16" x14ac:dyDescent="0.2">
      <c r="B10" s="17" t="s">
        <v>18</v>
      </c>
      <c r="C10" s="9"/>
      <c r="D10" s="9"/>
      <c r="E10" s="9"/>
      <c r="F10" s="9"/>
      <c r="G10" s="9"/>
      <c r="H10" s="9"/>
      <c r="I10" s="12"/>
      <c r="J10" s="9"/>
      <c r="K10" s="9"/>
      <c r="L10" s="9"/>
      <c r="M10" s="9"/>
      <c r="N10" s="9"/>
      <c r="O10" s="9"/>
      <c r="P10" s="18"/>
    </row>
    <row r="11" spans="2:16" x14ac:dyDescent="0.2">
      <c r="B11" s="11" t="s">
        <v>3</v>
      </c>
      <c r="C11" s="9"/>
      <c r="D11" s="19">
        <v>18.39</v>
      </c>
      <c r="E11" s="9"/>
      <c r="F11" s="9"/>
      <c r="G11" s="9"/>
      <c r="H11" s="9"/>
      <c r="I11" s="12"/>
      <c r="J11" s="9"/>
      <c r="K11" s="9"/>
      <c r="L11" s="9"/>
      <c r="M11" s="9"/>
      <c r="N11" s="9"/>
      <c r="O11" s="9"/>
      <c r="P11" s="18"/>
    </row>
    <row r="12" spans="2:16" x14ac:dyDescent="0.2">
      <c r="B12" s="11"/>
      <c r="C12" s="9"/>
      <c r="D12" s="9"/>
      <c r="E12" s="9"/>
      <c r="F12" s="9"/>
      <c r="G12" s="9"/>
      <c r="H12" s="9"/>
      <c r="I12" s="12"/>
      <c r="J12" s="9"/>
      <c r="K12" s="9"/>
      <c r="L12" s="9"/>
      <c r="M12" s="9"/>
      <c r="N12" s="9"/>
      <c r="O12" s="9"/>
      <c r="P12" s="18"/>
    </row>
    <row r="13" spans="2:16" x14ac:dyDescent="0.2">
      <c r="B13" s="11" t="s">
        <v>4</v>
      </c>
      <c r="C13" s="9"/>
      <c r="D13" s="49">
        <f>ROUND((D11*80),2)</f>
        <v>1471.2</v>
      </c>
      <c r="E13" s="9"/>
      <c r="F13" s="21"/>
      <c r="G13" s="9"/>
      <c r="H13" s="21"/>
      <c r="I13" s="12"/>
      <c r="J13" s="21"/>
      <c r="K13" s="9"/>
      <c r="L13" s="21"/>
      <c r="M13" s="9"/>
      <c r="N13" s="21"/>
      <c r="O13" s="9"/>
      <c r="P13" s="22"/>
    </row>
    <row r="14" spans="2:16" x14ac:dyDescent="0.2">
      <c r="B14" s="11"/>
      <c r="C14" s="9"/>
      <c r="D14" s="9"/>
      <c r="E14" s="9"/>
      <c r="F14" s="9"/>
      <c r="G14" s="9"/>
      <c r="H14" s="9"/>
      <c r="I14" s="12"/>
      <c r="J14" s="9"/>
      <c r="K14" s="9"/>
      <c r="L14" s="9"/>
      <c r="M14" s="9"/>
      <c r="N14" s="9"/>
      <c r="O14" s="9"/>
      <c r="P14" s="18"/>
    </row>
    <row r="15" spans="2:16" x14ac:dyDescent="0.2">
      <c r="B15" s="11" t="s">
        <v>5</v>
      </c>
      <c r="C15" s="9"/>
      <c r="D15" s="49">
        <f>ROUND((D13*26),2)</f>
        <v>38251.199999999997</v>
      </c>
      <c r="E15" s="9"/>
      <c r="F15" s="21">
        <f>ROUND((D15*$C$26),2)</f>
        <v>6886.75</v>
      </c>
      <c r="G15" s="9"/>
      <c r="H15" s="21">
        <f>ROUND((D15*$C$27),2)</f>
        <v>6900.52</v>
      </c>
      <c r="I15" s="12"/>
      <c r="J15" s="21">
        <f>ROUND((D15*$C$26),2)</f>
        <v>6886.75</v>
      </c>
      <c r="K15" s="9"/>
      <c r="L15" s="21">
        <f>ROUND((D15*$C$27),2)</f>
        <v>6900.52</v>
      </c>
      <c r="M15" s="9"/>
      <c r="N15" s="21">
        <f>ROUND((D15*$D$26),2)</f>
        <v>3252.88</v>
      </c>
      <c r="O15" s="9"/>
      <c r="P15" s="22">
        <f>ROUND((D15*$D$27),2)</f>
        <v>3266.65</v>
      </c>
    </row>
    <row r="16" spans="2:16" x14ac:dyDescent="0.2">
      <c r="B16" s="23" t="s">
        <v>56</v>
      </c>
      <c r="C16" s="24"/>
      <c r="D16" s="49"/>
      <c r="E16" s="9"/>
      <c r="F16" s="21"/>
      <c r="G16" s="9"/>
      <c r="H16" s="21"/>
      <c r="I16" s="12"/>
      <c r="J16" s="21"/>
      <c r="K16" s="9"/>
      <c r="L16" s="21"/>
      <c r="M16" s="9"/>
      <c r="N16" s="21"/>
      <c r="O16" s="9"/>
      <c r="P16" s="22"/>
    </row>
    <row r="17" spans="2:16" x14ac:dyDescent="0.2">
      <c r="B17" s="101" t="s">
        <v>6</v>
      </c>
      <c r="C17" s="102"/>
      <c r="D17" s="70" t="s">
        <v>51</v>
      </c>
      <c r="E17" s="9"/>
      <c r="F17" s="43">
        <v>10017.36</v>
      </c>
      <c r="G17" s="9"/>
      <c r="I17" s="12"/>
      <c r="J17" s="43">
        <f>F17</f>
        <v>10017.36</v>
      </c>
      <c r="K17" s="9"/>
      <c r="M17" s="9"/>
      <c r="N17" s="43">
        <v>0</v>
      </c>
      <c r="O17" s="9"/>
      <c r="P17" s="22"/>
    </row>
    <row r="18" spans="2:16" x14ac:dyDescent="0.2">
      <c r="B18" s="54"/>
      <c r="C18" s="55"/>
      <c r="D18" s="70" t="s">
        <v>52</v>
      </c>
      <c r="E18" s="9"/>
      <c r="F18" s="25"/>
      <c r="G18" s="9"/>
      <c r="H18" s="25">
        <v>10017.36</v>
      </c>
      <c r="I18" s="12"/>
      <c r="J18" s="25"/>
      <c r="K18" s="9"/>
      <c r="L18" s="25">
        <f>H18</f>
        <v>10017.36</v>
      </c>
      <c r="M18" s="9"/>
      <c r="N18" s="25"/>
      <c r="O18" s="9"/>
      <c r="P18" s="26">
        <v>0</v>
      </c>
    </row>
    <row r="19" spans="2:16" x14ac:dyDescent="0.2">
      <c r="B19" s="27" t="s">
        <v>7</v>
      </c>
      <c r="C19" s="9"/>
      <c r="D19" s="49"/>
      <c r="E19" s="9"/>
      <c r="F19" s="21">
        <f>SUM(F15:F17)</f>
        <v>16904.11</v>
      </c>
      <c r="G19" s="9"/>
      <c r="H19" s="21">
        <f>SUM(H15:H18)</f>
        <v>16917.88</v>
      </c>
      <c r="I19" s="12"/>
      <c r="J19" s="21">
        <f>SUM(J15:J17)</f>
        <v>16904.11</v>
      </c>
      <c r="K19" s="9"/>
      <c r="L19" s="21">
        <f>SUM(L15:L18)</f>
        <v>16917.88</v>
      </c>
      <c r="M19" s="9"/>
      <c r="N19" s="21">
        <f>SUM(N15:N17)</f>
        <v>3252.88</v>
      </c>
      <c r="O19" s="9"/>
      <c r="P19" s="22">
        <f>SUM(P15:P17)</f>
        <v>3266.65</v>
      </c>
    </row>
    <row r="20" spans="2:16" x14ac:dyDescent="0.2">
      <c r="B20" s="11"/>
      <c r="C20" s="9"/>
      <c r="D20" s="49"/>
      <c r="E20" s="9"/>
      <c r="F20" s="21"/>
      <c r="G20" s="9"/>
      <c r="H20" s="21"/>
      <c r="I20" s="12"/>
      <c r="J20" s="21"/>
      <c r="K20" s="9"/>
      <c r="L20" s="21"/>
      <c r="M20" s="9"/>
      <c r="N20" s="21"/>
      <c r="O20" s="9"/>
      <c r="P20" s="22"/>
    </row>
    <row r="21" spans="2:16" ht="13.5" thickBot="1" x14ac:dyDescent="0.25">
      <c r="B21" s="8" t="s">
        <v>21</v>
      </c>
      <c r="C21" s="9"/>
      <c r="D21" s="49"/>
      <c r="E21" s="9"/>
      <c r="F21" s="28">
        <f>SUM($D$15+F19)</f>
        <v>55155.31</v>
      </c>
      <c r="G21" s="29"/>
      <c r="H21" s="28">
        <f>SUM($D$15+H19)</f>
        <v>55169.08</v>
      </c>
      <c r="I21" s="30"/>
      <c r="J21" s="28">
        <f>SUM($D$15+J19)</f>
        <v>55155.31</v>
      </c>
      <c r="K21" s="29"/>
      <c r="L21" s="28">
        <f>SUM($D$15+L19)</f>
        <v>55169.08</v>
      </c>
      <c r="M21" s="9"/>
      <c r="N21" s="28">
        <f>SUM($D$15+N19)</f>
        <v>41504.079999999994</v>
      </c>
      <c r="O21" s="29"/>
      <c r="P21" s="31">
        <f>SUM($D$15+P19)</f>
        <v>41517.85</v>
      </c>
    </row>
    <row r="22" spans="2:16" ht="13.5" thickTop="1" x14ac:dyDescent="0.2">
      <c r="B22" s="11"/>
      <c r="C22" s="9"/>
      <c r="D22" s="49"/>
      <c r="E22" s="9"/>
      <c r="F22" s="21"/>
      <c r="G22" s="9"/>
      <c r="H22" s="21"/>
      <c r="I22" s="12"/>
      <c r="J22" s="21"/>
      <c r="K22" s="9"/>
      <c r="L22" s="21"/>
      <c r="M22" s="9"/>
      <c r="N22" s="9"/>
      <c r="O22" s="9"/>
      <c r="P22" s="18"/>
    </row>
    <row r="23" spans="2:16" x14ac:dyDescent="0.2">
      <c r="B23" s="11"/>
      <c r="C23" s="9"/>
      <c r="D23" s="9"/>
      <c r="E23" s="9"/>
      <c r="F23" s="9"/>
      <c r="G23" s="9"/>
      <c r="H23" s="9"/>
      <c r="I23" s="12"/>
      <c r="J23" s="9"/>
      <c r="K23" s="9"/>
      <c r="L23" s="9"/>
      <c r="M23" s="9"/>
      <c r="N23" s="9"/>
      <c r="O23" s="9"/>
      <c r="P23" s="18"/>
    </row>
    <row r="24" spans="2:16" x14ac:dyDescent="0.2">
      <c r="B24" s="32" t="s">
        <v>8</v>
      </c>
      <c r="C24" s="9"/>
      <c r="D24" s="9"/>
      <c r="E24" s="9"/>
      <c r="F24" s="9"/>
      <c r="G24" s="9"/>
      <c r="H24" s="9"/>
      <c r="I24" s="12"/>
      <c r="J24" s="9"/>
      <c r="K24" s="9"/>
      <c r="L24" s="9"/>
      <c r="M24" s="9"/>
      <c r="N24" s="9"/>
      <c r="O24" s="9"/>
      <c r="P24" s="18"/>
    </row>
    <row r="25" spans="2:16" x14ac:dyDescent="0.2">
      <c r="B25" s="32"/>
      <c r="C25" s="33" t="s">
        <v>9</v>
      </c>
      <c r="D25" s="33" t="s">
        <v>10</v>
      </c>
      <c r="E25" s="9"/>
      <c r="F25" s="9"/>
      <c r="G25" s="9"/>
      <c r="H25" s="9"/>
      <c r="I25" s="12"/>
      <c r="J25" s="9"/>
      <c r="K25" s="9"/>
      <c r="L25" s="9"/>
      <c r="M25" s="9"/>
      <c r="N25" s="9"/>
      <c r="O25" s="9"/>
      <c r="P25" s="18"/>
    </row>
    <row r="26" spans="2:16" x14ac:dyDescent="0.2">
      <c r="B26" s="67" t="s">
        <v>51</v>
      </c>
      <c r="C26" s="34">
        <v>0.18004000000000001</v>
      </c>
      <c r="D26" s="34">
        <v>8.5040000000000004E-2</v>
      </c>
      <c r="E26" s="9"/>
      <c r="F26" s="9"/>
      <c r="G26" s="9"/>
      <c r="H26" s="9"/>
      <c r="I26" s="12"/>
      <c r="J26" s="9"/>
      <c r="K26" s="9"/>
      <c r="L26" s="9"/>
      <c r="M26" s="9"/>
      <c r="N26" s="9"/>
      <c r="O26" s="9"/>
      <c r="P26" s="18"/>
    </row>
    <row r="27" spans="2:16" ht="13.5" thickBot="1" x14ac:dyDescent="0.25">
      <c r="B27" s="66" t="s">
        <v>52</v>
      </c>
      <c r="C27" s="36">
        <v>0.1804</v>
      </c>
      <c r="D27" s="36">
        <v>8.5400000000000004E-2</v>
      </c>
      <c r="E27" s="37"/>
      <c r="F27" s="37"/>
      <c r="G27" s="37"/>
      <c r="H27" s="37"/>
      <c r="I27" s="38"/>
      <c r="J27" s="37"/>
      <c r="K27" s="37"/>
      <c r="L27" s="37"/>
      <c r="M27" s="37"/>
      <c r="N27" s="37"/>
      <c r="O27" s="37"/>
      <c r="P27" s="39"/>
    </row>
    <row r="28" spans="2:16" x14ac:dyDescent="0.2">
      <c r="M28" s="9"/>
    </row>
    <row r="29" spans="2:16" ht="16.5" thickBot="1" x14ac:dyDescent="0.3">
      <c r="B29" s="96" t="s">
        <v>27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</row>
    <row r="30" spans="2:16" x14ac:dyDescent="0.2">
      <c r="B30" s="65"/>
      <c r="C30" s="5"/>
      <c r="D30" s="5"/>
      <c r="E30" s="5"/>
      <c r="F30" s="5"/>
      <c r="G30" s="5"/>
      <c r="H30" s="5"/>
      <c r="I30" s="6"/>
      <c r="J30" s="5"/>
      <c r="K30" s="5"/>
      <c r="L30" s="5"/>
      <c r="M30" s="5"/>
      <c r="N30" s="5"/>
      <c r="O30" s="5"/>
      <c r="P30" s="7"/>
    </row>
    <row r="31" spans="2:16" s="61" customFormat="1" ht="25.5" customHeight="1" x14ac:dyDescent="0.2">
      <c r="B31" s="62"/>
      <c r="C31" s="10"/>
      <c r="D31" s="10"/>
      <c r="E31" s="10"/>
      <c r="F31" s="98" t="s">
        <v>1</v>
      </c>
      <c r="G31" s="99"/>
      <c r="H31" s="99"/>
      <c r="I31" s="10"/>
      <c r="J31" s="98" t="s">
        <v>20</v>
      </c>
      <c r="K31" s="99"/>
      <c r="L31" s="99"/>
      <c r="M31" s="9"/>
      <c r="N31" s="98" t="s">
        <v>19</v>
      </c>
      <c r="O31" s="99"/>
      <c r="P31" s="100"/>
    </row>
    <row r="32" spans="2:16" x14ac:dyDescent="0.2">
      <c r="B32" s="11"/>
      <c r="C32" s="9"/>
      <c r="D32" s="9"/>
      <c r="E32" s="9"/>
      <c r="F32" s="10" t="s">
        <v>2</v>
      </c>
      <c r="G32" s="9"/>
      <c r="H32" s="10" t="s">
        <v>2</v>
      </c>
      <c r="I32" s="12"/>
      <c r="J32" s="10" t="s">
        <v>2</v>
      </c>
      <c r="K32" s="9"/>
      <c r="L32" s="10" t="s">
        <v>2</v>
      </c>
      <c r="M32" s="9"/>
      <c r="N32" s="10" t="s">
        <v>2</v>
      </c>
      <c r="O32" s="9"/>
      <c r="P32" s="13" t="s">
        <v>2</v>
      </c>
    </row>
    <row r="33" spans="2:16" ht="13.5" thickBot="1" x14ac:dyDescent="0.25">
      <c r="B33" s="8" t="s">
        <v>24</v>
      </c>
      <c r="C33" s="9"/>
      <c r="D33" s="9"/>
      <c r="E33" s="9"/>
      <c r="F33" s="14" t="str">
        <f>F8</f>
        <v>FY 2025</v>
      </c>
      <c r="G33" s="10"/>
      <c r="H33" s="14" t="str">
        <f>H8</f>
        <v>FY 2026</v>
      </c>
      <c r="I33" s="12"/>
      <c r="J33" s="14" t="str">
        <f>J8</f>
        <v>FY 2025</v>
      </c>
      <c r="K33" s="10"/>
      <c r="L33" s="14" t="str">
        <f>L8</f>
        <v>FY 2026</v>
      </c>
      <c r="M33" s="9"/>
      <c r="N33" s="14" t="str">
        <f>N8</f>
        <v>FY 2025</v>
      </c>
      <c r="O33" s="10"/>
      <c r="P33" s="16" t="str">
        <f>P8</f>
        <v>FY 2026</v>
      </c>
    </row>
    <row r="34" spans="2:16" x14ac:dyDescent="0.2">
      <c r="B34" s="8" t="s">
        <v>23</v>
      </c>
      <c r="C34" s="9"/>
      <c r="D34" s="9"/>
      <c r="E34" s="9"/>
      <c r="F34" s="9"/>
      <c r="G34" s="9"/>
      <c r="H34" s="9"/>
      <c r="I34" s="12"/>
      <c r="J34" s="9"/>
      <c r="K34" s="9"/>
      <c r="L34" s="9"/>
      <c r="M34" s="9"/>
      <c r="N34" s="9"/>
      <c r="O34" s="9"/>
      <c r="P34" s="18"/>
    </row>
    <row r="35" spans="2:16" x14ac:dyDescent="0.2">
      <c r="B35" s="11" t="s">
        <v>3</v>
      </c>
      <c r="C35" s="9"/>
      <c r="D35" s="40">
        <f>ROUND((D37/80),2)</f>
        <v>37.880000000000003</v>
      </c>
      <c r="E35" s="9"/>
      <c r="F35" s="9"/>
      <c r="G35" s="9"/>
      <c r="H35" s="9"/>
      <c r="I35" s="12"/>
      <c r="J35" s="9"/>
      <c r="K35" s="9"/>
      <c r="L35" s="9"/>
      <c r="M35" s="9"/>
      <c r="N35" s="9"/>
      <c r="O35" s="9"/>
      <c r="P35" s="18"/>
    </row>
    <row r="36" spans="2:16" x14ac:dyDescent="0.2">
      <c r="B36" s="17" t="s">
        <v>32</v>
      </c>
      <c r="C36" s="9"/>
      <c r="D36" s="9"/>
      <c r="E36" s="9"/>
      <c r="F36" s="9"/>
      <c r="G36" s="9"/>
      <c r="H36" s="9"/>
      <c r="I36" s="12"/>
      <c r="J36" s="9"/>
      <c r="K36" s="9"/>
      <c r="L36" s="9"/>
      <c r="M36" s="9"/>
      <c r="N36" s="9"/>
      <c r="O36" s="9"/>
      <c r="P36" s="18"/>
    </row>
    <row r="37" spans="2:16" x14ac:dyDescent="0.2">
      <c r="B37" s="11" t="s">
        <v>4</v>
      </c>
      <c r="C37" s="9"/>
      <c r="D37" s="58">
        <v>3030.12</v>
      </c>
      <c r="E37" s="9"/>
      <c r="F37" s="21"/>
      <c r="G37" s="9"/>
      <c r="H37" s="21"/>
      <c r="I37" s="12"/>
      <c r="J37" s="21"/>
      <c r="K37" s="9"/>
      <c r="L37" s="21"/>
      <c r="M37" s="9"/>
      <c r="N37" s="21"/>
      <c r="O37" s="9"/>
      <c r="P37" s="22"/>
    </row>
    <row r="38" spans="2:16" x14ac:dyDescent="0.2">
      <c r="B38" s="11"/>
      <c r="C38" s="9"/>
      <c r="D38" s="9"/>
      <c r="E38" s="9"/>
      <c r="F38" s="9"/>
      <c r="G38" s="9"/>
      <c r="H38" s="9"/>
      <c r="I38" s="12"/>
      <c r="J38" s="9"/>
      <c r="K38" s="9"/>
      <c r="L38" s="9"/>
      <c r="M38" s="9"/>
      <c r="N38" s="9"/>
      <c r="O38" s="9"/>
      <c r="P38" s="18"/>
    </row>
    <row r="39" spans="2:16" x14ac:dyDescent="0.2">
      <c r="B39" s="11" t="s">
        <v>5</v>
      </c>
      <c r="C39" s="9"/>
      <c r="D39" s="49">
        <f>ROUND((D37*26),2)</f>
        <v>78783.12</v>
      </c>
      <c r="E39" s="9"/>
      <c r="F39" s="21">
        <f>ROUND((D39*$C$26),2)</f>
        <v>14184.11</v>
      </c>
      <c r="G39" s="9"/>
      <c r="H39" s="21">
        <f>ROUND((D39*$C$27),2)</f>
        <v>14212.47</v>
      </c>
      <c r="I39" s="12"/>
      <c r="J39" s="21">
        <f>ROUND((D39*$C$26),2)</f>
        <v>14184.11</v>
      </c>
      <c r="K39" s="9"/>
      <c r="L39" s="21">
        <f>ROUND((D39*$C$27),2)</f>
        <v>14212.47</v>
      </c>
      <c r="M39" s="9"/>
      <c r="N39" s="21">
        <f>ROUND((D39*$D$26),2)</f>
        <v>6699.72</v>
      </c>
      <c r="O39" s="9"/>
      <c r="P39" s="22">
        <f>ROUND((D39*$D$27),2)</f>
        <v>6728.08</v>
      </c>
    </row>
    <row r="40" spans="2:16" x14ac:dyDescent="0.2">
      <c r="B40" s="23" t="s">
        <v>56</v>
      </c>
      <c r="C40" s="24"/>
      <c r="D40" s="49"/>
      <c r="E40" s="9"/>
      <c r="F40" s="21"/>
      <c r="G40" s="9"/>
      <c r="H40" s="21"/>
      <c r="I40" s="12"/>
      <c r="J40" s="21"/>
      <c r="K40" s="9"/>
      <c r="L40" s="21"/>
      <c r="M40" s="9"/>
      <c r="N40" s="21"/>
      <c r="O40" s="9"/>
      <c r="P40" s="22"/>
    </row>
    <row r="41" spans="2:16" x14ac:dyDescent="0.2">
      <c r="B41" s="101" t="s">
        <v>6</v>
      </c>
      <c r="C41" s="102"/>
      <c r="D41" s="50" t="str">
        <f>D17</f>
        <v>FY 2025</v>
      </c>
      <c r="E41" s="9"/>
      <c r="F41" s="43">
        <v>10017.36</v>
      </c>
      <c r="G41" s="9"/>
      <c r="I41" s="12"/>
      <c r="J41" s="43">
        <f>F41</f>
        <v>10017.36</v>
      </c>
      <c r="K41" s="9"/>
      <c r="M41" s="9"/>
      <c r="N41" s="43">
        <v>0</v>
      </c>
      <c r="O41" s="9"/>
      <c r="P41" s="22"/>
    </row>
    <row r="42" spans="2:16" x14ac:dyDescent="0.2">
      <c r="B42" s="54"/>
      <c r="C42" s="55"/>
      <c r="D42" s="50" t="str">
        <f>D18</f>
        <v>FY 2026</v>
      </c>
      <c r="E42" s="9"/>
      <c r="F42" s="25"/>
      <c r="G42" s="9"/>
      <c r="H42" s="25">
        <v>10017.36</v>
      </c>
      <c r="I42" s="12"/>
      <c r="J42" s="25"/>
      <c r="K42" s="9"/>
      <c r="L42" s="25">
        <f>H42</f>
        <v>10017.36</v>
      </c>
      <c r="M42" s="9"/>
      <c r="N42" s="25"/>
      <c r="O42" s="9"/>
      <c r="P42" s="26">
        <v>0</v>
      </c>
    </row>
    <row r="43" spans="2:16" x14ac:dyDescent="0.2">
      <c r="B43" s="27" t="s">
        <v>7</v>
      </c>
      <c r="C43" s="9"/>
      <c r="D43" s="49"/>
      <c r="E43" s="9"/>
      <c r="F43" s="21">
        <f>SUM(F39:F41)</f>
        <v>24201.47</v>
      </c>
      <c r="G43" s="9"/>
      <c r="H43" s="21">
        <f>SUM(H39:H42)</f>
        <v>24229.83</v>
      </c>
      <c r="I43" s="12"/>
      <c r="J43" s="21">
        <f>SUM(J39:J41)</f>
        <v>24201.47</v>
      </c>
      <c r="K43" s="9"/>
      <c r="L43" s="21">
        <f>SUM(L39:L42)</f>
        <v>24229.83</v>
      </c>
      <c r="M43" s="9"/>
      <c r="N43" s="21">
        <f>SUM(N39:N41)</f>
        <v>6699.72</v>
      </c>
      <c r="O43" s="9"/>
      <c r="P43" s="22">
        <f>SUM(P39:P41)</f>
        <v>6728.08</v>
      </c>
    </row>
    <row r="44" spans="2:16" x14ac:dyDescent="0.2">
      <c r="B44" s="11"/>
      <c r="C44" s="9"/>
      <c r="D44" s="49"/>
      <c r="E44" s="9"/>
      <c r="F44" s="21"/>
      <c r="G44" s="9"/>
      <c r="H44" s="21"/>
      <c r="I44" s="12"/>
      <c r="J44" s="21"/>
      <c r="K44" s="9"/>
      <c r="L44" s="21"/>
      <c r="M44" s="9"/>
      <c r="N44" s="21"/>
      <c r="O44" s="9"/>
      <c r="P44" s="22"/>
    </row>
    <row r="45" spans="2:16" ht="13.5" thickBot="1" x14ac:dyDescent="0.25">
      <c r="B45" s="8" t="s">
        <v>21</v>
      </c>
      <c r="C45" s="9"/>
      <c r="D45" s="49"/>
      <c r="E45" s="9"/>
      <c r="F45" s="28">
        <f>SUM($D$39+F43)</f>
        <v>102984.59</v>
      </c>
      <c r="G45" s="29"/>
      <c r="H45" s="28">
        <f>SUM($D$39+H43)</f>
        <v>103012.95</v>
      </c>
      <c r="I45" s="30"/>
      <c r="J45" s="28">
        <f>SUM($D$39+J43)</f>
        <v>102984.59</v>
      </c>
      <c r="K45" s="29"/>
      <c r="L45" s="28">
        <f>SUM($D$39+L43)</f>
        <v>103012.95</v>
      </c>
      <c r="M45" s="9"/>
      <c r="N45" s="28">
        <f>SUM($D$39+N43)</f>
        <v>85482.84</v>
      </c>
      <c r="O45" s="29"/>
      <c r="P45" s="31">
        <f>SUM($D$39+P43)</f>
        <v>85511.2</v>
      </c>
    </row>
    <row r="46" spans="2:16" ht="13.5" thickTop="1" x14ac:dyDescent="0.2">
      <c r="B46" s="11"/>
      <c r="C46" s="9"/>
      <c r="D46" s="49"/>
      <c r="E46" s="9"/>
      <c r="F46" s="21"/>
      <c r="G46" s="9"/>
      <c r="H46" s="21"/>
      <c r="I46" s="12"/>
      <c r="J46" s="21"/>
      <c r="K46" s="9"/>
      <c r="L46" s="21"/>
      <c r="M46" s="9"/>
      <c r="N46" s="9"/>
      <c r="O46" s="9"/>
      <c r="P46" s="18"/>
    </row>
    <row r="47" spans="2:16" x14ac:dyDescent="0.2">
      <c r="B47" s="11"/>
      <c r="C47" s="9"/>
      <c r="D47" s="9"/>
      <c r="E47" s="9"/>
      <c r="F47" s="9"/>
      <c r="G47" s="9"/>
      <c r="H47" s="9"/>
      <c r="I47" s="12"/>
      <c r="J47" s="9"/>
      <c r="K47" s="9"/>
      <c r="L47" s="9"/>
      <c r="M47" s="9"/>
      <c r="N47" s="9"/>
      <c r="O47" s="9"/>
      <c r="P47" s="18"/>
    </row>
    <row r="48" spans="2:16" x14ac:dyDescent="0.2">
      <c r="B48" s="32" t="s">
        <v>8</v>
      </c>
      <c r="C48" s="9"/>
      <c r="D48" s="9"/>
      <c r="E48" s="9"/>
      <c r="F48" s="9"/>
      <c r="G48" s="9"/>
      <c r="H48" s="9"/>
      <c r="I48" s="12"/>
      <c r="J48" s="9"/>
      <c r="K48" s="9"/>
      <c r="L48" s="9"/>
      <c r="M48" s="9"/>
      <c r="N48" s="9"/>
      <c r="O48" s="9"/>
      <c r="P48" s="18"/>
    </row>
    <row r="49" spans="2:16" x14ac:dyDescent="0.2">
      <c r="B49" s="32"/>
      <c r="C49" s="33" t="s">
        <v>9</v>
      </c>
      <c r="D49" s="33" t="s">
        <v>10</v>
      </c>
      <c r="E49" s="9"/>
      <c r="F49" s="9"/>
      <c r="G49" s="9"/>
      <c r="H49" s="9"/>
      <c r="I49" s="12"/>
      <c r="J49" s="9"/>
      <c r="K49" s="9"/>
      <c r="L49" s="9"/>
      <c r="M49" s="9"/>
      <c r="N49" s="9"/>
      <c r="O49" s="9"/>
      <c r="P49" s="18"/>
    </row>
    <row r="50" spans="2:16" x14ac:dyDescent="0.2">
      <c r="B50" s="11" t="str">
        <f t="shared" ref="B50:D51" si="0">B26</f>
        <v>FY 2025</v>
      </c>
      <c r="C50" s="34">
        <f t="shared" si="0"/>
        <v>0.18004000000000001</v>
      </c>
      <c r="D50" s="34">
        <f t="shared" si="0"/>
        <v>8.5040000000000004E-2</v>
      </c>
      <c r="E50" s="9"/>
      <c r="F50" s="9"/>
      <c r="G50" s="9"/>
      <c r="H50" s="9"/>
      <c r="I50" s="12"/>
      <c r="J50" s="9"/>
      <c r="K50" s="9"/>
      <c r="L50" s="9"/>
      <c r="M50" s="9"/>
      <c r="N50" s="9"/>
      <c r="O50" s="9"/>
      <c r="P50" s="18"/>
    </row>
    <row r="51" spans="2:16" ht="13.5" thickBot="1" x14ac:dyDescent="0.25">
      <c r="B51" s="35" t="str">
        <f t="shared" si="0"/>
        <v>FY 2026</v>
      </c>
      <c r="C51" s="36">
        <f t="shared" si="0"/>
        <v>0.1804</v>
      </c>
      <c r="D51" s="36">
        <f t="shared" si="0"/>
        <v>8.5400000000000004E-2</v>
      </c>
      <c r="E51" s="37"/>
      <c r="F51" s="37"/>
      <c r="G51" s="37"/>
      <c r="H51" s="37"/>
      <c r="I51" s="38"/>
      <c r="J51" s="37"/>
      <c r="K51" s="37"/>
      <c r="L51" s="37"/>
      <c r="M51" s="37"/>
      <c r="N51" s="37"/>
      <c r="O51" s="37"/>
      <c r="P51" s="39"/>
    </row>
    <row r="52" spans="2:16" x14ac:dyDescent="0.2">
      <c r="M52" s="9"/>
    </row>
    <row r="53" spans="2:16" s="3" customFormat="1" ht="16.5" customHeight="1" thickBot="1" x14ac:dyDescent="0.3">
      <c r="B53" s="96" t="s">
        <v>28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</row>
    <row r="54" spans="2:16" s="3" customFormat="1" ht="11.25" customHeight="1" x14ac:dyDescent="0.2">
      <c r="B54" s="6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3"/>
    </row>
    <row r="55" spans="2:16" s="61" customFormat="1" ht="25.5" customHeight="1" x14ac:dyDescent="0.2">
      <c r="B55" s="62"/>
      <c r="C55" s="10"/>
      <c r="D55" s="10"/>
      <c r="E55" s="10"/>
      <c r="F55" s="98" t="s">
        <v>1</v>
      </c>
      <c r="G55" s="99"/>
      <c r="H55" s="99"/>
      <c r="I55" s="10"/>
      <c r="J55" s="98" t="s">
        <v>20</v>
      </c>
      <c r="K55" s="99"/>
      <c r="L55" s="99"/>
      <c r="M55" s="9"/>
      <c r="N55" s="98" t="s">
        <v>19</v>
      </c>
      <c r="O55" s="99"/>
      <c r="P55" s="100"/>
    </row>
    <row r="56" spans="2:16" x14ac:dyDescent="0.2">
      <c r="B56" s="11"/>
      <c r="C56" s="9"/>
      <c r="D56" s="9"/>
      <c r="E56" s="9"/>
      <c r="F56" s="10" t="s">
        <v>2</v>
      </c>
      <c r="G56" s="9"/>
      <c r="H56" s="10" t="s">
        <v>2</v>
      </c>
      <c r="I56" s="12"/>
      <c r="J56" s="10" t="s">
        <v>2</v>
      </c>
      <c r="K56" s="9"/>
      <c r="L56" s="10" t="s">
        <v>2</v>
      </c>
      <c r="M56" s="9"/>
      <c r="N56" s="10" t="s">
        <v>2</v>
      </c>
      <c r="O56" s="9"/>
      <c r="P56" s="13" t="s">
        <v>2</v>
      </c>
    </row>
    <row r="57" spans="2:16" ht="13.5" thickBot="1" x14ac:dyDescent="0.25">
      <c r="B57" s="8" t="s">
        <v>24</v>
      </c>
      <c r="C57" s="9"/>
      <c r="D57" s="9"/>
      <c r="E57" s="9"/>
      <c r="F57" s="14" t="str">
        <f>F8</f>
        <v>FY 2025</v>
      </c>
      <c r="G57" s="10"/>
      <c r="H57" s="14" t="str">
        <f>H8</f>
        <v>FY 2026</v>
      </c>
      <c r="I57" s="12"/>
      <c r="J57" s="14" t="str">
        <f>J8</f>
        <v>FY 2025</v>
      </c>
      <c r="K57" s="10"/>
      <c r="L57" s="14" t="str">
        <f>L8</f>
        <v>FY 2026</v>
      </c>
      <c r="M57" s="9"/>
      <c r="N57" s="14" t="str">
        <f>N8</f>
        <v>FY 2025</v>
      </c>
      <c r="O57" s="10"/>
      <c r="P57" s="16" t="str">
        <f>P8</f>
        <v>FY 2026</v>
      </c>
    </row>
    <row r="58" spans="2:16" x14ac:dyDescent="0.2">
      <c r="B58" s="60" t="s">
        <v>23</v>
      </c>
      <c r="C58" s="9"/>
      <c r="D58" s="9"/>
      <c r="E58" s="9"/>
      <c r="F58" s="9"/>
      <c r="G58" s="9"/>
      <c r="H58" s="9"/>
      <c r="I58" s="12"/>
      <c r="J58" s="9"/>
      <c r="K58" s="9"/>
      <c r="L58" s="9"/>
      <c r="M58" s="9"/>
      <c r="N58" s="9"/>
      <c r="O58" s="9"/>
      <c r="P58" s="18"/>
    </row>
    <row r="59" spans="2:16" x14ac:dyDescent="0.2">
      <c r="B59" s="11" t="s">
        <v>3</v>
      </c>
      <c r="C59" s="9"/>
      <c r="D59" s="40">
        <f>ROUND((D61/80),2)</f>
        <v>43.79</v>
      </c>
      <c r="E59" s="9"/>
      <c r="F59" s="9"/>
      <c r="G59" s="9"/>
      <c r="H59" s="9"/>
      <c r="I59" s="12"/>
      <c r="J59" s="9"/>
      <c r="K59" s="9"/>
      <c r="L59" s="9"/>
      <c r="M59" s="9"/>
      <c r="N59" s="9"/>
      <c r="O59" s="9"/>
      <c r="P59" s="18"/>
    </row>
    <row r="60" spans="2:16" x14ac:dyDescent="0.2">
      <c r="B60" s="11"/>
      <c r="C60" s="9"/>
      <c r="D60" s="9"/>
      <c r="E60" s="9"/>
      <c r="F60" s="9"/>
      <c r="G60" s="9"/>
      <c r="H60" s="9"/>
      <c r="I60" s="12"/>
      <c r="J60" s="9"/>
      <c r="K60" s="9"/>
      <c r="L60" s="9"/>
      <c r="M60" s="9"/>
      <c r="N60" s="9"/>
      <c r="O60" s="9"/>
      <c r="P60" s="18"/>
    </row>
    <row r="61" spans="2:16" x14ac:dyDescent="0.2">
      <c r="B61" s="11" t="s">
        <v>4</v>
      </c>
      <c r="C61" s="9"/>
      <c r="D61" s="59">
        <f>ROUND((D63/26),2)</f>
        <v>3503.27</v>
      </c>
      <c r="E61" s="9"/>
      <c r="F61" s="21"/>
      <c r="G61" s="9"/>
      <c r="H61" s="21"/>
      <c r="I61" s="12"/>
      <c r="J61" s="21"/>
      <c r="K61" s="9"/>
      <c r="L61" s="21"/>
      <c r="M61" s="9"/>
      <c r="N61" s="21"/>
      <c r="O61" s="9"/>
      <c r="P61" s="22"/>
    </row>
    <row r="62" spans="2:16" x14ac:dyDescent="0.2">
      <c r="B62" s="17" t="s">
        <v>33</v>
      </c>
      <c r="C62" s="9"/>
      <c r="D62" s="9"/>
      <c r="E62" s="9"/>
      <c r="F62" s="9"/>
      <c r="G62" s="9"/>
      <c r="H62" s="9"/>
      <c r="I62" s="12"/>
      <c r="J62" s="9"/>
      <c r="K62" s="9"/>
      <c r="L62" s="9"/>
      <c r="M62" s="9"/>
      <c r="N62" s="9"/>
      <c r="O62" s="9"/>
      <c r="P62" s="18"/>
    </row>
    <row r="63" spans="2:16" x14ac:dyDescent="0.2">
      <c r="B63" s="11" t="s">
        <v>5</v>
      </c>
      <c r="C63" s="9"/>
      <c r="D63" s="58">
        <v>91085</v>
      </c>
      <c r="E63" s="9"/>
      <c r="F63" s="21">
        <f>ROUND((D63*$C$26),2)</f>
        <v>16398.939999999999</v>
      </c>
      <c r="G63" s="9"/>
      <c r="H63" s="21">
        <f>ROUND((D63*$C$27),2)</f>
        <v>16431.73</v>
      </c>
      <c r="I63" s="12"/>
      <c r="J63" s="21">
        <f>ROUND((D63*$C$26),2)</f>
        <v>16398.939999999999</v>
      </c>
      <c r="K63" s="9"/>
      <c r="L63" s="21">
        <f>ROUND((D63*$C$27),2)</f>
        <v>16431.73</v>
      </c>
      <c r="M63" s="9"/>
      <c r="N63" s="21">
        <f>ROUND((D63*$D$26),2)</f>
        <v>7745.87</v>
      </c>
      <c r="O63" s="9"/>
      <c r="P63" s="22">
        <f>ROUND((D63*$D$27),2)</f>
        <v>7778.66</v>
      </c>
    </row>
    <row r="64" spans="2:16" x14ac:dyDescent="0.2">
      <c r="B64" s="23" t="s">
        <v>56</v>
      </c>
      <c r="C64" s="24"/>
      <c r="D64" s="49"/>
      <c r="E64" s="9"/>
      <c r="F64" s="21"/>
      <c r="G64" s="9"/>
      <c r="H64" s="21"/>
      <c r="I64" s="12"/>
      <c r="J64" s="21"/>
      <c r="K64" s="9"/>
      <c r="L64" s="21"/>
      <c r="M64" s="9"/>
      <c r="N64" s="21"/>
      <c r="O64" s="9"/>
      <c r="P64" s="22"/>
    </row>
    <row r="65" spans="2:16" x14ac:dyDescent="0.2">
      <c r="B65" s="101" t="s">
        <v>6</v>
      </c>
      <c r="C65" s="102"/>
      <c r="D65" s="50" t="str">
        <f>D17</f>
        <v>FY 2025</v>
      </c>
      <c r="E65" s="9"/>
      <c r="F65" s="43">
        <v>10017.36</v>
      </c>
      <c r="G65" s="9"/>
      <c r="I65" s="12"/>
      <c r="J65" s="43">
        <f>F65</f>
        <v>10017.36</v>
      </c>
      <c r="K65" s="9"/>
      <c r="M65" s="9"/>
      <c r="N65" s="43">
        <v>0</v>
      </c>
      <c r="O65" s="9"/>
      <c r="P65" s="22"/>
    </row>
    <row r="66" spans="2:16" x14ac:dyDescent="0.2">
      <c r="B66" s="54"/>
      <c r="C66" s="55"/>
      <c r="D66" s="50" t="str">
        <f>D42</f>
        <v>FY 2026</v>
      </c>
      <c r="E66" s="9"/>
      <c r="F66" s="25"/>
      <c r="G66" s="9"/>
      <c r="H66" s="25">
        <v>10017.36</v>
      </c>
      <c r="I66" s="12"/>
      <c r="J66" s="25"/>
      <c r="K66" s="9"/>
      <c r="L66" s="25">
        <f>H66</f>
        <v>10017.36</v>
      </c>
      <c r="M66" s="9"/>
      <c r="N66" s="25"/>
      <c r="O66" s="9"/>
      <c r="P66" s="26">
        <v>0</v>
      </c>
    </row>
    <row r="67" spans="2:16" x14ac:dyDescent="0.2">
      <c r="B67" s="27" t="s">
        <v>7</v>
      </c>
      <c r="C67" s="9"/>
      <c r="D67" s="49"/>
      <c r="E67" s="9"/>
      <c r="F67" s="21">
        <f>SUM(F63:F65)</f>
        <v>26416.3</v>
      </c>
      <c r="G67" s="9"/>
      <c r="H67" s="21">
        <f>SUM(H63:H66)</f>
        <v>26449.09</v>
      </c>
      <c r="I67" s="12"/>
      <c r="J67" s="21">
        <f>SUM(J63:J65)</f>
        <v>26416.3</v>
      </c>
      <c r="K67" s="9"/>
      <c r="L67" s="21">
        <f>SUM(L63:L66)</f>
        <v>26449.09</v>
      </c>
      <c r="M67" s="9"/>
      <c r="N67" s="21">
        <f>SUM(N63:N65)</f>
        <v>7745.87</v>
      </c>
      <c r="O67" s="9"/>
      <c r="P67" s="22">
        <f>SUM(P63:P65)</f>
        <v>7778.66</v>
      </c>
    </row>
    <row r="68" spans="2:16" x14ac:dyDescent="0.2">
      <c r="B68" s="11"/>
      <c r="C68" s="9"/>
      <c r="D68" s="49"/>
      <c r="E68" s="9"/>
      <c r="F68" s="21"/>
      <c r="G68" s="9"/>
      <c r="H68" s="21"/>
      <c r="I68" s="12"/>
      <c r="J68" s="21"/>
      <c r="K68" s="9"/>
      <c r="L68" s="21"/>
      <c r="M68" s="9"/>
      <c r="N68" s="21"/>
      <c r="O68" s="9"/>
      <c r="P68" s="22"/>
    </row>
    <row r="69" spans="2:16" ht="13.5" thickBot="1" x14ac:dyDescent="0.25">
      <c r="B69" s="8" t="s">
        <v>21</v>
      </c>
      <c r="C69" s="9"/>
      <c r="D69" s="49"/>
      <c r="E69" s="9"/>
      <c r="F69" s="28">
        <f>SUM($D$63+F67)</f>
        <v>117501.3</v>
      </c>
      <c r="G69" s="29"/>
      <c r="H69" s="28">
        <f>SUM($D$63+H67)</f>
        <v>117534.09</v>
      </c>
      <c r="I69" s="30"/>
      <c r="J69" s="28">
        <f>SUM($D$63+J67)</f>
        <v>117501.3</v>
      </c>
      <c r="K69" s="29"/>
      <c r="L69" s="28">
        <f>SUM($D$63+L67)</f>
        <v>117534.09</v>
      </c>
      <c r="M69" s="9"/>
      <c r="N69" s="28">
        <f>SUM($D$63+N67)</f>
        <v>98830.87</v>
      </c>
      <c r="O69" s="29"/>
      <c r="P69" s="31">
        <f>SUM($D$63+P67)</f>
        <v>98863.66</v>
      </c>
    </row>
    <row r="70" spans="2:16" ht="13.5" thickTop="1" x14ac:dyDescent="0.2">
      <c r="B70" s="11"/>
      <c r="C70" s="9"/>
      <c r="D70" s="9"/>
      <c r="E70" s="9"/>
      <c r="F70" s="21"/>
      <c r="G70" s="9"/>
      <c r="H70" s="21"/>
      <c r="I70" s="12"/>
      <c r="J70" s="21"/>
      <c r="K70" s="9"/>
      <c r="L70" s="21"/>
      <c r="M70" s="9"/>
      <c r="N70" s="9"/>
      <c r="O70" s="9"/>
      <c r="P70" s="18"/>
    </row>
    <row r="71" spans="2:16" x14ac:dyDescent="0.2">
      <c r="B71" s="11"/>
      <c r="C71" s="9"/>
      <c r="D71" s="9"/>
      <c r="E71" s="9"/>
      <c r="F71" s="9"/>
      <c r="G71" s="9"/>
      <c r="H71" s="9"/>
      <c r="I71" s="12"/>
      <c r="J71" s="9"/>
      <c r="K71" s="9"/>
      <c r="L71" s="9"/>
      <c r="M71" s="9"/>
      <c r="N71" s="9"/>
      <c r="O71" s="9"/>
      <c r="P71" s="18"/>
    </row>
    <row r="72" spans="2:16" x14ac:dyDescent="0.2">
      <c r="B72" s="32" t="s">
        <v>8</v>
      </c>
      <c r="C72" s="9"/>
      <c r="D72" s="9"/>
      <c r="E72" s="9"/>
      <c r="F72" s="9"/>
      <c r="G72" s="9"/>
      <c r="H72" s="9"/>
      <c r="I72" s="12"/>
      <c r="J72" s="9"/>
      <c r="K72" s="9"/>
      <c r="L72" s="9"/>
      <c r="M72" s="9"/>
      <c r="N72" s="9"/>
      <c r="O72" s="9"/>
      <c r="P72" s="18"/>
    </row>
    <row r="73" spans="2:16" x14ac:dyDescent="0.2">
      <c r="B73" s="11"/>
      <c r="C73" s="33" t="s">
        <v>9</v>
      </c>
      <c r="D73" s="33" t="s">
        <v>10</v>
      </c>
      <c r="E73" s="9"/>
      <c r="F73" s="9"/>
      <c r="G73" s="9"/>
      <c r="H73" s="9"/>
      <c r="I73" s="12"/>
      <c r="J73" s="9"/>
      <c r="K73" s="9"/>
      <c r="L73" s="9"/>
      <c r="M73" s="9"/>
      <c r="N73" s="9"/>
      <c r="O73" s="9"/>
      <c r="P73" s="18"/>
    </row>
    <row r="74" spans="2:16" x14ac:dyDescent="0.2">
      <c r="B74" s="11" t="str">
        <f>B26</f>
        <v>FY 2025</v>
      </c>
      <c r="C74" s="34">
        <f>C50</f>
        <v>0.18004000000000001</v>
      </c>
      <c r="D74" s="34">
        <f>D50</f>
        <v>8.5040000000000004E-2</v>
      </c>
      <c r="E74" s="9"/>
      <c r="F74" s="9"/>
      <c r="G74" s="9"/>
      <c r="H74" s="9"/>
      <c r="I74" s="12"/>
      <c r="J74" s="9"/>
      <c r="K74" s="9"/>
      <c r="L74" s="9"/>
      <c r="M74" s="9"/>
      <c r="N74" s="9"/>
      <c r="O74" s="9"/>
      <c r="P74" s="18"/>
    </row>
    <row r="75" spans="2:16" ht="13.5" thickBot="1" x14ac:dyDescent="0.25">
      <c r="B75" s="35" t="str">
        <f>B27</f>
        <v>FY 2026</v>
      </c>
      <c r="C75" s="36">
        <f>C51</f>
        <v>0.1804</v>
      </c>
      <c r="D75" s="36">
        <f>D51</f>
        <v>8.5400000000000004E-2</v>
      </c>
      <c r="E75" s="37"/>
      <c r="F75" s="37"/>
      <c r="G75" s="37"/>
      <c r="H75" s="37"/>
      <c r="I75" s="38"/>
      <c r="J75" s="37"/>
      <c r="K75" s="37"/>
      <c r="L75" s="37"/>
      <c r="M75" s="37"/>
      <c r="N75" s="37"/>
      <c r="O75" s="37"/>
      <c r="P75" s="39"/>
    </row>
    <row r="77" spans="2:16" x14ac:dyDescent="0.2">
      <c r="B77" s="3"/>
      <c r="I77"/>
    </row>
    <row r="78" spans="2:16" x14ac:dyDescent="0.2">
      <c r="B78" s="103" t="s">
        <v>15</v>
      </c>
      <c r="C78" s="103"/>
      <c r="D78" s="103"/>
      <c r="E78" s="103"/>
      <c r="F78" s="9"/>
      <c r="H78" s="57" t="str">
        <f>B74</f>
        <v>FY 2025</v>
      </c>
      <c r="I78" s="9"/>
      <c r="J78" s="57" t="str">
        <f>B75</f>
        <v>FY 2026</v>
      </c>
    </row>
    <row r="79" spans="2:16" x14ac:dyDescent="0.2">
      <c r="B79" s="44" t="s">
        <v>16</v>
      </c>
      <c r="C79" s="9"/>
      <c r="D79" s="9"/>
      <c r="E79" s="9"/>
      <c r="F79" s="9"/>
      <c r="H79" s="45"/>
      <c r="I79" s="46"/>
      <c r="J79" s="45"/>
    </row>
    <row r="80" spans="2:16" x14ac:dyDescent="0.2">
      <c r="B80" s="47" t="s">
        <v>17</v>
      </c>
      <c r="C80" s="9"/>
      <c r="D80" s="9"/>
      <c r="E80" s="9"/>
      <c r="F80" s="9"/>
      <c r="H80" s="43">
        <v>10017.36</v>
      </c>
      <c r="I80" s="9"/>
      <c r="J80" s="43">
        <v>10017.36</v>
      </c>
    </row>
    <row r="81" spans="2:9" x14ac:dyDescent="0.2">
      <c r="B81" s="3"/>
      <c r="I81"/>
    </row>
    <row r="82" spans="2:9" x14ac:dyDescent="0.2">
      <c r="B82" s="3"/>
      <c r="I82"/>
    </row>
    <row r="83" spans="2:9" x14ac:dyDescent="0.2">
      <c r="B83" s="3"/>
      <c r="I83"/>
    </row>
    <row r="84" spans="2:9" x14ac:dyDescent="0.2">
      <c r="B84" s="3"/>
      <c r="I84"/>
    </row>
    <row r="85" spans="2:9" x14ac:dyDescent="0.2">
      <c r="B85" s="3"/>
      <c r="I85"/>
    </row>
    <row r="86" spans="2:9" x14ac:dyDescent="0.2">
      <c r="B86" s="3"/>
      <c r="I86"/>
    </row>
  </sheetData>
  <mergeCells count="16">
    <mergeCell ref="B78:E78"/>
    <mergeCell ref="B29:P29"/>
    <mergeCell ref="B4:P4"/>
    <mergeCell ref="F6:H6"/>
    <mergeCell ref="J6:L6"/>
    <mergeCell ref="N6:P6"/>
    <mergeCell ref="B17:C17"/>
    <mergeCell ref="B65:C65"/>
    <mergeCell ref="F31:H31"/>
    <mergeCell ref="J31:L31"/>
    <mergeCell ref="N31:P31"/>
    <mergeCell ref="B41:C41"/>
    <mergeCell ref="B53:P53"/>
    <mergeCell ref="F55:H55"/>
    <mergeCell ref="J55:L55"/>
    <mergeCell ref="N55:P55"/>
  </mergeCells>
  <hyperlinks>
    <hyperlink ref="B24" r:id="rId1" tooltip="Click Here to See Fringe Tables"/>
    <hyperlink ref="B48" r:id="rId2" tooltip="Click Here to See Fringe Tables"/>
    <hyperlink ref="B72" r:id="rId3" tooltip="Click Here to See Fringe Tables"/>
  </hyperlinks>
  <printOptions horizontalCentered="1"/>
  <pageMargins left="0" right="0" top="0.75" bottom="0.75" header="0.5" footer="0.5"/>
  <pageSetup scale="65" orientation="portrait" r:id="rId4"/>
  <headerFooter alignWithMargins="0">
    <oddHeader>&amp;C&amp;"Arial,Bold"&amp;12Total Cost of
Unclassified Positions</oddHeader>
    <oddFooter>&amp;L&amp;Z&amp;F&amp;R&amp;D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5"/>
  <sheetViews>
    <sheetView workbookViewId="0">
      <selection activeCell="B63" sqref="B63"/>
    </sheetView>
  </sheetViews>
  <sheetFormatPr defaultRowHeight="12.75" x14ac:dyDescent="0.2"/>
  <cols>
    <col min="1" max="1" width="1.85546875" customWidth="1"/>
    <col min="3" max="3" width="21.140625" customWidth="1"/>
    <col min="4" max="4" width="15.5703125" customWidth="1"/>
    <col min="5" max="5" width="1.7109375" customWidth="1"/>
    <col min="6" max="6" width="10.7109375" bestFit="1" customWidth="1"/>
    <col min="7" max="7" width="1.5703125" customWidth="1"/>
    <col min="8" max="8" width="11.28515625" bestFit="1" customWidth="1"/>
    <col min="9" max="9" width="1.85546875" style="3" customWidth="1"/>
    <col min="10" max="10" width="11.28515625" bestFit="1" customWidth="1"/>
    <col min="11" max="11" width="1.5703125" customWidth="1"/>
    <col min="12" max="12" width="10.7109375" bestFit="1" customWidth="1"/>
    <col min="13" max="13" width="1.7109375" customWidth="1"/>
    <col min="14" max="14" width="10.7109375" bestFit="1" customWidth="1"/>
    <col min="15" max="15" width="1.85546875" customWidth="1"/>
    <col min="16" max="16" width="10.7109375" bestFit="1" customWidth="1"/>
  </cols>
  <sheetData>
    <row r="2" spans="2:16" x14ac:dyDescent="0.2">
      <c r="B2" s="56" t="s">
        <v>26</v>
      </c>
    </row>
    <row r="3" spans="2:16" x14ac:dyDescent="0.2">
      <c r="B3" s="1"/>
    </row>
    <row r="4" spans="2:16" ht="16.5" thickBot="1" x14ac:dyDescent="0.3">
      <c r="B4" s="96" t="s">
        <v>34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2:16" x14ac:dyDescent="0.2">
      <c r="B5" s="65"/>
      <c r="C5" s="5"/>
      <c r="D5" s="5"/>
      <c r="E5" s="5"/>
      <c r="F5" s="5"/>
      <c r="G5" s="5"/>
      <c r="H5" s="5"/>
      <c r="I5" s="6"/>
      <c r="J5" s="5"/>
      <c r="K5" s="5"/>
      <c r="L5" s="5"/>
      <c r="M5" s="5"/>
      <c r="N5" s="5"/>
      <c r="O5" s="5"/>
      <c r="P5" s="7"/>
    </row>
    <row r="6" spans="2:16" s="61" customFormat="1" ht="25.5" customHeight="1" x14ac:dyDescent="0.2">
      <c r="B6" s="71"/>
      <c r="C6" s="10"/>
      <c r="D6" s="10"/>
      <c r="E6" s="10"/>
      <c r="F6" s="98" t="s">
        <v>1</v>
      </c>
      <c r="G6" s="99"/>
      <c r="H6" s="99"/>
      <c r="I6" s="10"/>
      <c r="J6" s="98" t="s">
        <v>20</v>
      </c>
      <c r="K6" s="99"/>
      <c r="L6" s="99"/>
      <c r="M6" s="9"/>
      <c r="N6" s="98" t="s">
        <v>19</v>
      </c>
      <c r="O6" s="99"/>
      <c r="P6" s="100"/>
    </row>
    <row r="7" spans="2:16" x14ac:dyDescent="0.2">
      <c r="B7" s="11"/>
      <c r="C7" s="9"/>
      <c r="D7" s="9"/>
      <c r="E7" s="9"/>
      <c r="F7" s="10" t="s">
        <v>2</v>
      </c>
      <c r="G7" s="9"/>
      <c r="H7" s="10" t="s">
        <v>2</v>
      </c>
      <c r="I7" s="12"/>
      <c r="J7" s="10" t="s">
        <v>2</v>
      </c>
      <c r="K7" s="9"/>
      <c r="L7" s="10" t="s">
        <v>2</v>
      </c>
      <c r="M7" s="9"/>
      <c r="N7" s="10" t="s">
        <v>2</v>
      </c>
      <c r="O7" s="9"/>
      <c r="P7" s="13" t="s">
        <v>2</v>
      </c>
    </row>
    <row r="8" spans="2:16" ht="13.5" thickBot="1" x14ac:dyDescent="0.25">
      <c r="B8" s="8" t="s">
        <v>25</v>
      </c>
      <c r="C8" s="9"/>
      <c r="D8" s="9"/>
      <c r="E8" s="9"/>
      <c r="F8" s="14" t="str">
        <f>B25</f>
        <v>FY 2025</v>
      </c>
      <c r="G8" s="10"/>
      <c r="H8" s="14" t="str">
        <f>B26</f>
        <v>FY 2026</v>
      </c>
      <c r="I8" s="12"/>
      <c r="J8" s="14" t="str">
        <f>B25</f>
        <v>FY 2025</v>
      </c>
      <c r="K8" s="10"/>
      <c r="L8" s="14" t="str">
        <f>B26</f>
        <v>FY 2026</v>
      </c>
      <c r="M8" s="9"/>
      <c r="N8" s="14" t="str">
        <f>B25</f>
        <v>FY 2025</v>
      </c>
      <c r="O8" s="10"/>
      <c r="P8" s="16" t="str">
        <f>B26</f>
        <v>FY 2026</v>
      </c>
    </row>
    <row r="9" spans="2:16" x14ac:dyDescent="0.2">
      <c r="B9" s="8" t="s">
        <v>29</v>
      </c>
      <c r="C9" s="9"/>
      <c r="D9" s="9"/>
      <c r="E9" s="9"/>
      <c r="F9" s="10"/>
      <c r="G9" s="10"/>
      <c r="H9" s="10"/>
      <c r="I9" s="12"/>
      <c r="J9" s="10"/>
      <c r="K9" s="10"/>
      <c r="L9" s="10"/>
      <c r="M9" s="9"/>
      <c r="N9" s="10"/>
      <c r="O9" s="10"/>
      <c r="P9" s="13"/>
    </row>
    <row r="10" spans="2:16" x14ac:dyDescent="0.2">
      <c r="B10" s="17" t="s">
        <v>18</v>
      </c>
      <c r="C10" s="9"/>
      <c r="D10" s="9"/>
      <c r="E10" s="9"/>
      <c r="F10" s="9"/>
      <c r="G10" s="9"/>
      <c r="H10" s="9"/>
      <c r="I10" s="12"/>
      <c r="J10" s="9"/>
      <c r="K10" s="9"/>
      <c r="L10" s="9"/>
      <c r="M10" s="9"/>
      <c r="N10" s="9"/>
      <c r="O10" s="9"/>
      <c r="P10" s="18"/>
    </row>
    <row r="11" spans="2:16" x14ac:dyDescent="0.2">
      <c r="B11" s="11" t="s">
        <v>3</v>
      </c>
      <c r="C11" s="9"/>
      <c r="D11" s="19">
        <v>31.25</v>
      </c>
      <c r="E11" s="9"/>
      <c r="F11" s="9"/>
      <c r="G11" s="9"/>
      <c r="H11" s="9"/>
      <c r="I11" s="12"/>
      <c r="J11" s="9"/>
      <c r="K11" s="9"/>
      <c r="L11" s="9"/>
      <c r="M11" s="9"/>
      <c r="N11" s="9"/>
      <c r="O11" s="9"/>
      <c r="P11" s="18"/>
    </row>
    <row r="12" spans="2:16" x14ac:dyDescent="0.2">
      <c r="B12" s="11"/>
      <c r="C12" s="9"/>
      <c r="D12" s="9"/>
      <c r="E12" s="9"/>
      <c r="F12" s="9"/>
      <c r="G12" s="9"/>
      <c r="H12" s="9"/>
      <c r="I12" s="12"/>
      <c r="J12" s="9"/>
      <c r="K12" s="9"/>
      <c r="L12" s="9"/>
      <c r="M12" s="9"/>
      <c r="N12" s="9"/>
      <c r="O12" s="9"/>
      <c r="P12" s="18"/>
    </row>
    <row r="13" spans="2:16" x14ac:dyDescent="0.2">
      <c r="B13" s="11" t="s">
        <v>4</v>
      </c>
      <c r="C13" s="9"/>
      <c r="D13" s="49">
        <f>ROUND((D11*80),2)</f>
        <v>2500</v>
      </c>
      <c r="E13" s="9"/>
      <c r="F13" s="21"/>
      <c r="G13" s="9"/>
      <c r="H13" s="21"/>
      <c r="I13" s="12"/>
      <c r="J13" s="21"/>
      <c r="K13" s="9"/>
      <c r="L13" s="21"/>
      <c r="M13" s="9"/>
      <c r="N13" s="21"/>
      <c r="O13" s="9"/>
      <c r="P13" s="22"/>
    </row>
    <row r="14" spans="2:16" x14ac:dyDescent="0.2">
      <c r="B14" s="11"/>
      <c r="C14" s="9"/>
      <c r="D14" s="9"/>
      <c r="E14" s="9"/>
      <c r="F14" s="9"/>
      <c r="G14" s="9"/>
      <c r="H14" s="9"/>
      <c r="I14" s="12"/>
      <c r="J14" s="9"/>
      <c r="K14" s="9"/>
      <c r="L14" s="9"/>
      <c r="M14" s="9"/>
      <c r="N14" s="9"/>
      <c r="O14" s="9"/>
      <c r="P14" s="18"/>
    </row>
    <row r="15" spans="2:16" x14ac:dyDescent="0.2">
      <c r="B15" s="11" t="s">
        <v>5</v>
      </c>
      <c r="C15" s="9"/>
      <c r="D15" s="49">
        <f>ROUND((D13*20),2)</f>
        <v>50000</v>
      </c>
      <c r="E15" s="9"/>
      <c r="F15" s="21">
        <f>ROUND((D15*$C$25),2)</f>
        <v>9002</v>
      </c>
      <c r="G15" s="9"/>
      <c r="H15" s="21">
        <f>ROUND((D15*$C$26),2)</f>
        <v>9020</v>
      </c>
      <c r="I15" s="12"/>
      <c r="J15" s="21">
        <f>ROUND((D15*$C$25),2)</f>
        <v>9002</v>
      </c>
      <c r="K15" s="9"/>
      <c r="L15" s="21">
        <f>ROUND((D15*$C$26),2)</f>
        <v>9020</v>
      </c>
      <c r="M15" s="9"/>
      <c r="N15" s="21">
        <f>ROUND((D15*$D$25),2)</f>
        <v>4252</v>
      </c>
      <c r="O15" s="9"/>
      <c r="P15" s="22">
        <f>ROUND((D15*$D$26),2)</f>
        <v>4270</v>
      </c>
    </row>
    <row r="16" spans="2:16" x14ac:dyDescent="0.2">
      <c r="B16" s="23" t="s">
        <v>56</v>
      </c>
      <c r="C16" s="24"/>
      <c r="D16" s="49"/>
      <c r="E16" s="9"/>
      <c r="F16" s="21"/>
      <c r="G16" s="9"/>
      <c r="H16" s="21"/>
      <c r="I16" s="12"/>
      <c r="J16" s="21"/>
      <c r="K16" s="9"/>
      <c r="L16" s="21"/>
      <c r="M16" s="9"/>
      <c r="N16" s="21"/>
      <c r="O16" s="9"/>
      <c r="P16" s="22"/>
    </row>
    <row r="17" spans="2:16" x14ac:dyDescent="0.2">
      <c r="B17" s="101" t="s">
        <v>6</v>
      </c>
      <c r="C17" s="102"/>
      <c r="D17" s="70" t="s">
        <v>51</v>
      </c>
      <c r="E17" s="9"/>
      <c r="F17" s="43">
        <v>10017.36</v>
      </c>
      <c r="G17" s="9"/>
      <c r="I17" s="12"/>
      <c r="J17" s="43">
        <f>F17</f>
        <v>10017.36</v>
      </c>
      <c r="K17" s="9"/>
      <c r="M17" s="9"/>
      <c r="N17" s="43">
        <v>0</v>
      </c>
      <c r="O17" s="9"/>
      <c r="P17" s="22"/>
    </row>
    <row r="18" spans="2:16" x14ac:dyDescent="0.2">
      <c r="B18" s="54"/>
      <c r="C18" s="55"/>
      <c r="D18" s="70" t="s">
        <v>52</v>
      </c>
      <c r="E18" s="9"/>
      <c r="F18" s="25"/>
      <c r="G18" s="9"/>
      <c r="H18" s="53">
        <v>10017.36</v>
      </c>
      <c r="I18" s="12"/>
      <c r="J18" s="25"/>
      <c r="K18" s="9"/>
      <c r="L18" s="25">
        <f>H18</f>
        <v>10017.36</v>
      </c>
      <c r="M18" s="9"/>
      <c r="N18" s="25"/>
      <c r="O18" s="9"/>
      <c r="P18" s="26">
        <v>0</v>
      </c>
    </row>
    <row r="19" spans="2:16" x14ac:dyDescent="0.2">
      <c r="B19" s="27" t="s">
        <v>7</v>
      </c>
      <c r="C19" s="9"/>
      <c r="D19" s="49"/>
      <c r="E19" s="9"/>
      <c r="F19" s="21">
        <f>SUM(F15:F17)</f>
        <v>19019.36</v>
      </c>
      <c r="G19" s="9"/>
      <c r="H19" s="21">
        <f>SUM(H15:H18)</f>
        <v>19037.36</v>
      </c>
      <c r="I19" s="12"/>
      <c r="J19" s="21">
        <f>SUM(J15:J17)</f>
        <v>19019.36</v>
      </c>
      <c r="K19" s="9"/>
      <c r="L19" s="21">
        <f>SUM(L15:L17)</f>
        <v>9020</v>
      </c>
      <c r="M19" s="9"/>
      <c r="N19" s="21">
        <f>SUM(N15:N17)</f>
        <v>4252</v>
      </c>
      <c r="O19" s="9"/>
      <c r="P19" s="22">
        <f>SUM(P15:P17)</f>
        <v>4270</v>
      </c>
    </row>
    <row r="20" spans="2:16" x14ac:dyDescent="0.2">
      <c r="B20" s="11"/>
      <c r="C20" s="9"/>
      <c r="D20" s="49"/>
      <c r="E20" s="9"/>
      <c r="F20" s="21"/>
      <c r="G20" s="9"/>
      <c r="H20" s="21"/>
      <c r="I20" s="12"/>
      <c r="J20" s="21"/>
      <c r="K20" s="9"/>
      <c r="L20" s="21"/>
      <c r="M20" s="9"/>
      <c r="N20" s="21"/>
      <c r="O20" s="9"/>
      <c r="P20" s="22"/>
    </row>
    <row r="21" spans="2:16" ht="13.5" thickBot="1" x14ac:dyDescent="0.25">
      <c r="B21" s="8" t="s">
        <v>21</v>
      </c>
      <c r="C21" s="9"/>
      <c r="D21" s="49"/>
      <c r="E21" s="9"/>
      <c r="F21" s="28">
        <f>SUM($D$15+F19)</f>
        <v>69019.360000000001</v>
      </c>
      <c r="G21" s="29"/>
      <c r="H21" s="28">
        <f>SUM($D$15+H19)</f>
        <v>69037.36</v>
      </c>
      <c r="I21" s="30"/>
      <c r="J21" s="28">
        <f>SUM($D$15+J19)</f>
        <v>69019.360000000001</v>
      </c>
      <c r="K21" s="29"/>
      <c r="L21" s="28">
        <f>SUM($D$15+L19)</f>
        <v>59020</v>
      </c>
      <c r="M21" s="9"/>
      <c r="N21" s="28">
        <f>SUM($D$15+N19)</f>
        <v>54252</v>
      </c>
      <c r="O21" s="29"/>
      <c r="P21" s="31">
        <f>SUM($D$15+P19)</f>
        <v>54270</v>
      </c>
    </row>
    <row r="22" spans="2:16" ht="13.5" thickTop="1" x14ac:dyDescent="0.2">
      <c r="B22" s="11"/>
      <c r="C22" s="9"/>
      <c r="D22" s="49"/>
      <c r="E22" s="9"/>
      <c r="F22" s="21"/>
      <c r="G22" s="9"/>
      <c r="H22" s="21"/>
      <c r="I22" s="12"/>
      <c r="J22" s="21"/>
      <c r="K22" s="9"/>
      <c r="L22" s="21"/>
      <c r="M22" s="9"/>
      <c r="N22" s="9"/>
      <c r="O22" s="9"/>
      <c r="P22" s="18"/>
    </row>
    <row r="23" spans="2:16" x14ac:dyDescent="0.2">
      <c r="B23" s="32" t="s">
        <v>8</v>
      </c>
      <c r="C23" s="9"/>
      <c r="D23" s="9"/>
      <c r="E23" s="9"/>
      <c r="F23" s="9"/>
      <c r="G23" s="9"/>
      <c r="H23" s="9"/>
      <c r="I23" s="12"/>
      <c r="J23" s="9"/>
      <c r="K23" s="9"/>
      <c r="L23" s="9"/>
      <c r="M23" s="9"/>
      <c r="N23" s="9"/>
      <c r="O23" s="9"/>
      <c r="P23" s="18"/>
    </row>
    <row r="24" spans="2:16" x14ac:dyDescent="0.2">
      <c r="B24" s="32"/>
      <c r="C24" s="33" t="s">
        <v>9</v>
      </c>
      <c r="D24" s="33" t="s">
        <v>10</v>
      </c>
      <c r="E24" s="9"/>
      <c r="F24" s="9"/>
      <c r="G24" s="9"/>
      <c r="H24" s="9"/>
      <c r="I24" s="12"/>
      <c r="J24" s="9"/>
      <c r="K24" s="9"/>
      <c r="L24" s="9"/>
      <c r="M24" s="9"/>
      <c r="N24" s="9"/>
      <c r="O24" s="9"/>
      <c r="P24" s="18"/>
    </row>
    <row r="25" spans="2:16" x14ac:dyDescent="0.2">
      <c r="B25" s="67" t="s">
        <v>51</v>
      </c>
      <c r="C25" s="34">
        <v>0.18004000000000001</v>
      </c>
      <c r="D25" s="34">
        <v>8.5040000000000004E-2</v>
      </c>
      <c r="E25" s="9"/>
      <c r="F25" s="9"/>
      <c r="G25" s="9"/>
      <c r="H25" s="9"/>
      <c r="I25" s="12"/>
      <c r="J25" s="9"/>
      <c r="K25" s="9"/>
      <c r="L25" s="9"/>
      <c r="M25" s="9"/>
      <c r="N25" s="9"/>
      <c r="O25" s="9"/>
      <c r="P25" s="18"/>
    </row>
    <row r="26" spans="2:16" ht="13.5" thickBot="1" x14ac:dyDescent="0.25">
      <c r="B26" s="66" t="s">
        <v>52</v>
      </c>
      <c r="C26" s="36">
        <v>0.1804</v>
      </c>
      <c r="D26" s="36">
        <v>8.5400000000000004E-2</v>
      </c>
      <c r="E26" s="37"/>
      <c r="F26" s="37"/>
      <c r="G26" s="37"/>
      <c r="H26" s="37"/>
      <c r="I26" s="38"/>
      <c r="J26" s="37"/>
      <c r="K26" s="37"/>
      <c r="L26" s="37"/>
      <c r="M26" s="37"/>
      <c r="N26" s="37"/>
      <c r="O26" s="37"/>
      <c r="P26" s="39"/>
    </row>
    <row r="27" spans="2:16" x14ac:dyDescent="0.2">
      <c r="M27" s="9"/>
    </row>
    <row r="28" spans="2:16" ht="16.5" thickBot="1" x14ac:dyDescent="0.3">
      <c r="B28" s="96" t="s">
        <v>30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spans="2:16" x14ac:dyDescent="0.2">
      <c r="B29" s="65"/>
      <c r="C29" s="5"/>
      <c r="D29" s="5"/>
      <c r="E29" s="5"/>
      <c r="F29" s="5"/>
      <c r="G29" s="5"/>
      <c r="H29" s="5"/>
      <c r="I29" s="6"/>
      <c r="J29" s="5"/>
      <c r="K29" s="5"/>
      <c r="L29" s="5"/>
      <c r="M29" s="5"/>
      <c r="N29" s="5"/>
      <c r="O29" s="5"/>
      <c r="P29" s="7"/>
    </row>
    <row r="30" spans="2:16" s="61" customFormat="1" ht="25.5" customHeight="1" x14ac:dyDescent="0.2">
      <c r="B30" s="71"/>
      <c r="C30" s="10"/>
      <c r="D30" s="10"/>
      <c r="E30" s="10"/>
      <c r="F30" s="98" t="s">
        <v>1</v>
      </c>
      <c r="G30" s="99"/>
      <c r="H30" s="99"/>
      <c r="I30" s="10"/>
      <c r="J30" s="98" t="s">
        <v>20</v>
      </c>
      <c r="K30" s="99"/>
      <c r="L30" s="99"/>
      <c r="M30" s="9"/>
      <c r="N30" s="98" t="s">
        <v>19</v>
      </c>
      <c r="O30" s="99"/>
      <c r="P30" s="100"/>
    </row>
    <row r="31" spans="2:16" x14ac:dyDescent="0.2">
      <c r="B31" s="11"/>
      <c r="C31" s="9"/>
      <c r="D31" s="9"/>
      <c r="E31" s="9"/>
      <c r="F31" s="10" t="s">
        <v>2</v>
      </c>
      <c r="G31" s="9"/>
      <c r="H31" s="10" t="s">
        <v>2</v>
      </c>
      <c r="I31" s="12"/>
      <c r="J31" s="10" t="s">
        <v>2</v>
      </c>
      <c r="K31" s="9"/>
      <c r="L31" s="10" t="s">
        <v>2</v>
      </c>
      <c r="M31" s="9"/>
      <c r="N31" s="10" t="s">
        <v>2</v>
      </c>
      <c r="O31" s="9"/>
      <c r="P31" s="13" t="s">
        <v>2</v>
      </c>
    </row>
    <row r="32" spans="2:16" ht="13.5" thickBot="1" x14ac:dyDescent="0.25">
      <c r="B32" s="8" t="s">
        <v>24</v>
      </c>
      <c r="C32" s="9"/>
      <c r="D32" s="9"/>
      <c r="E32" s="9"/>
      <c r="F32" s="14" t="str">
        <f>F8</f>
        <v>FY 2025</v>
      </c>
      <c r="G32" s="10"/>
      <c r="H32" s="14" t="str">
        <f>H8</f>
        <v>FY 2026</v>
      </c>
      <c r="I32" s="12"/>
      <c r="J32" s="14" t="str">
        <f>J8</f>
        <v>FY 2025</v>
      </c>
      <c r="K32" s="10"/>
      <c r="L32" s="14" t="str">
        <f>L8</f>
        <v>FY 2026</v>
      </c>
      <c r="M32" s="9"/>
      <c r="N32" s="14" t="str">
        <f>N8</f>
        <v>FY 2025</v>
      </c>
      <c r="O32" s="10"/>
      <c r="P32" s="16" t="str">
        <f>P8</f>
        <v>FY 2026</v>
      </c>
    </row>
    <row r="33" spans="2:16" x14ac:dyDescent="0.2">
      <c r="B33" s="8" t="s">
        <v>29</v>
      </c>
      <c r="C33" s="9"/>
      <c r="D33" s="9"/>
      <c r="E33" s="9"/>
      <c r="F33" s="9"/>
      <c r="G33" s="9"/>
      <c r="H33" s="9"/>
      <c r="I33" s="12"/>
      <c r="J33" s="9"/>
      <c r="K33" s="9"/>
      <c r="L33" s="9"/>
      <c r="M33" s="9"/>
      <c r="N33" s="9"/>
      <c r="O33" s="9"/>
      <c r="P33" s="18"/>
    </row>
    <row r="34" spans="2:16" x14ac:dyDescent="0.2">
      <c r="B34" s="11" t="s">
        <v>3</v>
      </c>
      <c r="C34" s="9"/>
      <c r="D34" s="49">
        <f>ROUND((D36/80),2)</f>
        <v>31.25</v>
      </c>
      <c r="E34" s="9"/>
      <c r="F34" s="9"/>
      <c r="G34" s="9"/>
      <c r="H34" s="9"/>
      <c r="I34" s="12"/>
      <c r="J34" s="9"/>
      <c r="K34" s="9"/>
      <c r="L34" s="9"/>
      <c r="M34" s="9"/>
      <c r="N34" s="9"/>
      <c r="O34" s="9"/>
      <c r="P34" s="18"/>
    </row>
    <row r="35" spans="2:16" x14ac:dyDescent="0.2">
      <c r="B35" s="17" t="s">
        <v>11</v>
      </c>
      <c r="C35" s="9"/>
      <c r="D35" s="9"/>
      <c r="E35" s="9"/>
      <c r="F35" s="9"/>
      <c r="G35" s="9"/>
      <c r="H35" s="9"/>
      <c r="I35" s="12"/>
      <c r="J35" s="9"/>
      <c r="K35" s="9"/>
      <c r="L35" s="9"/>
      <c r="M35" s="9"/>
      <c r="N35" s="9"/>
      <c r="O35" s="9"/>
      <c r="P35" s="18"/>
    </row>
    <row r="36" spans="2:16" x14ac:dyDescent="0.2">
      <c r="B36" s="11" t="s">
        <v>4</v>
      </c>
      <c r="C36" s="9"/>
      <c r="D36" s="19">
        <v>2500</v>
      </c>
      <c r="E36" s="9"/>
      <c r="F36" s="21"/>
      <c r="G36" s="9"/>
      <c r="H36" s="21"/>
      <c r="I36" s="12"/>
      <c r="J36" s="21"/>
      <c r="K36" s="9"/>
      <c r="L36" s="21"/>
      <c r="M36" s="9"/>
      <c r="N36" s="21"/>
      <c r="O36" s="9"/>
      <c r="P36" s="22"/>
    </row>
    <row r="37" spans="2:16" x14ac:dyDescent="0.2">
      <c r="B37" s="11"/>
      <c r="C37" s="9"/>
      <c r="D37" s="9"/>
      <c r="E37" s="9"/>
      <c r="F37" s="9"/>
      <c r="G37" s="9"/>
      <c r="H37" s="9"/>
      <c r="I37" s="12"/>
      <c r="J37" s="9"/>
      <c r="K37" s="9"/>
      <c r="L37" s="9"/>
      <c r="M37" s="9"/>
      <c r="N37" s="9"/>
      <c r="O37" s="9"/>
      <c r="P37" s="18"/>
    </row>
    <row r="38" spans="2:16" x14ac:dyDescent="0.2">
      <c r="B38" s="11" t="s">
        <v>5</v>
      </c>
      <c r="C38" s="9"/>
      <c r="D38" s="49">
        <f>ROUND((D36*20),2)</f>
        <v>50000</v>
      </c>
      <c r="E38" s="9"/>
      <c r="F38" s="21">
        <f>ROUND((D38*$C$49),2)</f>
        <v>9002</v>
      </c>
      <c r="G38" s="9"/>
      <c r="H38" s="21">
        <f>ROUND((D38*$C$50),2)</f>
        <v>9020</v>
      </c>
      <c r="I38" s="12"/>
      <c r="J38" s="21">
        <f>ROUND((D38*$D$49),2)</f>
        <v>4252</v>
      </c>
      <c r="K38" s="9"/>
      <c r="L38" s="21">
        <f>ROUND((D38*$D$50),2)</f>
        <v>4270</v>
      </c>
      <c r="M38" s="9"/>
      <c r="N38" s="21">
        <f>ROUND((D38*$D$49),2)</f>
        <v>4252</v>
      </c>
      <c r="O38" s="9"/>
      <c r="P38" s="22">
        <f>ROUND((D38*$D$50),2)</f>
        <v>4270</v>
      </c>
    </row>
    <row r="39" spans="2:16" x14ac:dyDescent="0.2">
      <c r="B39" s="23" t="s">
        <v>56</v>
      </c>
      <c r="C39" s="24"/>
      <c r="D39" s="49"/>
      <c r="E39" s="9"/>
      <c r="F39" s="21"/>
      <c r="G39" s="9"/>
      <c r="H39" s="21"/>
      <c r="I39" s="12"/>
      <c r="J39" s="21"/>
      <c r="K39" s="9"/>
      <c r="L39" s="21"/>
      <c r="M39" s="9"/>
      <c r="N39" s="21"/>
      <c r="O39" s="9"/>
      <c r="P39" s="22"/>
    </row>
    <row r="40" spans="2:16" x14ac:dyDescent="0.2">
      <c r="B40" s="101" t="s">
        <v>6</v>
      </c>
      <c r="C40" s="102"/>
      <c r="D40" s="50" t="str">
        <f>D17</f>
        <v>FY 2025</v>
      </c>
      <c r="E40" s="9"/>
      <c r="F40" s="43">
        <f>F17</f>
        <v>10017.36</v>
      </c>
      <c r="G40" s="9"/>
      <c r="I40" s="12"/>
      <c r="J40" s="43">
        <f>F40</f>
        <v>10017.36</v>
      </c>
      <c r="K40" s="9"/>
      <c r="M40" s="9"/>
      <c r="N40" s="43">
        <v>0</v>
      </c>
      <c r="O40" s="9"/>
      <c r="P40" s="22"/>
    </row>
    <row r="41" spans="2:16" x14ac:dyDescent="0.2">
      <c r="B41" s="54"/>
      <c r="C41" s="55"/>
      <c r="D41" s="50" t="str">
        <f>D18</f>
        <v>FY 2026</v>
      </c>
      <c r="E41" s="9"/>
      <c r="F41" s="25"/>
      <c r="G41" s="9"/>
      <c r="H41" s="53">
        <f>H18</f>
        <v>10017.36</v>
      </c>
      <c r="I41" s="12"/>
      <c r="J41" s="25"/>
      <c r="K41" s="9"/>
      <c r="L41" s="25">
        <f>H41</f>
        <v>10017.36</v>
      </c>
      <c r="M41" s="9"/>
      <c r="N41" s="25"/>
      <c r="O41" s="9"/>
      <c r="P41" s="26">
        <v>0</v>
      </c>
    </row>
    <row r="42" spans="2:16" x14ac:dyDescent="0.2">
      <c r="B42" s="27" t="s">
        <v>7</v>
      </c>
      <c r="C42" s="9"/>
      <c r="D42" s="49"/>
      <c r="E42" s="9"/>
      <c r="F42" s="21">
        <f>SUM(F38:F40)</f>
        <v>19019.36</v>
      </c>
      <c r="G42" s="9"/>
      <c r="H42" s="21">
        <f>SUM(H38:H41)</f>
        <v>19037.36</v>
      </c>
      <c r="I42" s="12"/>
      <c r="J42" s="21">
        <f>SUM(J38:J40)</f>
        <v>14269.36</v>
      </c>
      <c r="K42" s="9"/>
      <c r="L42" s="21">
        <f>SUM(L38:L41)</f>
        <v>14287.36</v>
      </c>
      <c r="M42" s="9"/>
      <c r="N42" s="21">
        <f>SUM(N38:N40)</f>
        <v>4252</v>
      </c>
      <c r="O42" s="9"/>
      <c r="P42" s="22">
        <f>SUM(P38:P40)</f>
        <v>4270</v>
      </c>
    </row>
    <row r="43" spans="2:16" x14ac:dyDescent="0.2">
      <c r="B43" s="11"/>
      <c r="C43" s="9"/>
      <c r="D43" s="49"/>
      <c r="E43" s="9"/>
      <c r="F43" s="21"/>
      <c r="G43" s="9"/>
      <c r="H43" s="21"/>
      <c r="I43" s="12"/>
      <c r="J43" s="21"/>
      <c r="K43" s="9"/>
      <c r="L43" s="21"/>
      <c r="M43" s="9"/>
      <c r="N43" s="21"/>
      <c r="O43" s="9"/>
      <c r="P43" s="22"/>
    </row>
    <row r="44" spans="2:16" ht="13.5" thickBot="1" x14ac:dyDescent="0.25">
      <c r="B44" s="8" t="s">
        <v>21</v>
      </c>
      <c r="C44" s="9"/>
      <c r="D44" s="49"/>
      <c r="E44" s="9"/>
      <c r="F44" s="28">
        <f>SUM($D$38+F42)</f>
        <v>69019.360000000001</v>
      </c>
      <c r="G44" s="29"/>
      <c r="H44" s="28">
        <f>SUM($D$38+H42)</f>
        <v>69037.36</v>
      </c>
      <c r="I44" s="30"/>
      <c r="J44" s="28">
        <f>SUM($D$38+J42)</f>
        <v>64269.36</v>
      </c>
      <c r="K44" s="29"/>
      <c r="L44" s="28">
        <f>SUM($D$38+L42)</f>
        <v>64287.360000000001</v>
      </c>
      <c r="M44" s="9"/>
      <c r="N44" s="28">
        <f>SUM($D$38+N42)</f>
        <v>54252</v>
      </c>
      <c r="O44" s="29"/>
      <c r="P44" s="31">
        <f>SUM($D$38+P42)</f>
        <v>54270</v>
      </c>
    </row>
    <row r="45" spans="2:16" ht="13.5" thickTop="1" x14ac:dyDescent="0.2">
      <c r="B45" s="11"/>
      <c r="C45" s="9"/>
      <c r="D45" s="49"/>
      <c r="E45" s="9"/>
      <c r="F45" s="21"/>
      <c r="G45" s="9"/>
      <c r="H45" s="21"/>
      <c r="I45" s="12"/>
      <c r="J45" s="21"/>
      <c r="K45" s="9"/>
      <c r="L45" s="21"/>
      <c r="M45" s="9"/>
      <c r="N45" s="9"/>
      <c r="O45" s="9"/>
      <c r="P45" s="18"/>
    </row>
    <row r="46" spans="2:16" x14ac:dyDescent="0.2">
      <c r="B46" s="11"/>
      <c r="C46" s="9"/>
      <c r="D46" s="9"/>
      <c r="E46" s="9"/>
      <c r="F46" s="9"/>
      <c r="G46" s="9"/>
      <c r="H46" s="9"/>
      <c r="I46" s="12"/>
      <c r="J46" s="9"/>
      <c r="K46" s="9"/>
      <c r="L46" s="9"/>
      <c r="M46" s="9"/>
      <c r="N46" s="9"/>
      <c r="O46" s="9"/>
      <c r="P46" s="18"/>
    </row>
    <row r="47" spans="2:16" x14ac:dyDescent="0.2">
      <c r="B47" s="32" t="s">
        <v>8</v>
      </c>
      <c r="C47" s="9"/>
      <c r="D47" s="9"/>
      <c r="E47" s="9"/>
      <c r="F47" s="9"/>
      <c r="G47" s="9"/>
      <c r="H47" s="9"/>
      <c r="I47" s="12"/>
      <c r="J47" s="9"/>
      <c r="K47" s="9"/>
      <c r="L47" s="9"/>
      <c r="M47" s="9"/>
      <c r="N47" s="9"/>
      <c r="O47" s="9"/>
      <c r="P47" s="18"/>
    </row>
    <row r="48" spans="2:16" x14ac:dyDescent="0.2">
      <c r="B48" s="32"/>
      <c r="C48" s="33" t="s">
        <v>9</v>
      </c>
      <c r="D48" s="33" t="s">
        <v>10</v>
      </c>
      <c r="E48" s="9"/>
      <c r="F48" s="9"/>
      <c r="G48" s="9"/>
      <c r="H48" s="9"/>
      <c r="I48" s="12"/>
      <c r="J48" s="9"/>
      <c r="K48" s="9"/>
      <c r="L48" s="9"/>
      <c r="M48" s="9"/>
      <c r="N48" s="9"/>
      <c r="O48" s="9"/>
      <c r="P48" s="18"/>
    </row>
    <row r="49" spans="2:16" x14ac:dyDescent="0.2">
      <c r="B49" s="11" t="str">
        <f t="shared" ref="B49:D50" si="0">B25</f>
        <v>FY 2025</v>
      </c>
      <c r="C49" s="34">
        <f t="shared" si="0"/>
        <v>0.18004000000000001</v>
      </c>
      <c r="D49" s="34">
        <f t="shared" si="0"/>
        <v>8.5040000000000004E-2</v>
      </c>
      <c r="E49" s="9"/>
      <c r="F49" s="9"/>
      <c r="G49" s="9"/>
      <c r="H49" s="9"/>
      <c r="I49" s="12"/>
      <c r="J49" s="9"/>
      <c r="K49" s="9"/>
      <c r="L49" s="9"/>
      <c r="M49" s="9"/>
      <c r="N49" s="9"/>
      <c r="O49" s="9"/>
      <c r="P49" s="18"/>
    </row>
    <row r="50" spans="2:16" ht="13.5" thickBot="1" x14ac:dyDescent="0.25">
      <c r="B50" s="35" t="str">
        <f t="shared" si="0"/>
        <v>FY 2026</v>
      </c>
      <c r="C50" s="36">
        <f t="shared" si="0"/>
        <v>0.1804</v>
      </c>
      <c r="D50" s="36">
        <f t="shared" si="0"/>
        <v>8.5400000000000004E-2</v>
      </c>
      <c r="E50" s="37"/>
      <c r="F50" s="37"/>
      <c r="G50" s="37"/>
      <c r="H50" s="37"/>
      <c r="I50" s="38"/>
      <c r="J50" s="37"/>
      <c r="K50" s="37"/>
      <c r="L50" s="37"/>
      <c r="M50" s="37"/>
      <c r="N50" s="37"/>
      <c r="O50" s="37"/>
      <c r="P50" s="39"/>
    </row>
    <row r="51" spans="2:16" x14ac:dyDescent="0.2">
      <c r="M51" s="9"/>
    </row>
    <row r="52" spans="2:16" ht="16.5" thickBot="1" x14ac:dyDescent="0.3">
      <c r="B52" s="96" t="s">
        <v>31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</row>
    <row r="53" spans="2:16" x14ac:dyDescent="0.2">
      <c r="B53" s="65"/>
      <c r="C53" s="5"/>
      <c r="D53" s="5"/>
      <c r="E53" s="5"/>
      <c r="F53" s="5"/>
      <c r="G53" s="5"/>
      <c r="H53" s="5"/>
      <c r="I53" s="6"/>
      <c r="J53" s="5"/>
      <c r="K53" s="5"/>
      <c r="L53" s="5"/>
      <c r="M53" s="5"/>
      <c r="N53" s="5"/>
      <c r="O53" s="5"/>
      <c r="P53" s="7"/>
    </row>
    <row r="54" spans="2:16" s="61" customFormat="1" ht="25.5" customHeight="1" x14ac:dyDescent="0.2">
      <c r="B54" s="71"/>
      <c r="C54" s="10"/>
      <c r="D54" s="10"/>
      <c r="E54" s="10"/>
      <c r="F54" s="98" t="s">
        <v>1</v>
      </c>
      <c r="G54" s="99"/>
      <c r="H54" s="99"/>
      <c r="I54" s="10"/>
      <c r="J54" s="98" t="s">
        <v>20</v>
      </c>
      <c r="K54" s="99"/>
      <c r="L54" s="99"/>
      <c r="M54" s="9"/>
      <c r="N54" s="98" t="s">
        <v>19</v>
      </c>
      <c r="O54" s="99"/>
      <c r="P54" s="100"/>
    </row>
    <row r="55" spans="2:16" x14ac:dyDescent="0.2">
      <c r="B55" s="11"/>
      <c r="C55" s="9"/>
      <c r="D55" s="9"/>
      <c r="E55" s="9"/>
      <c r="F55" s="10" t="s">
        <v>2</v>
      </c>
      <c r="G55" s="9"/>
      <c r="H55" s="10" t="s">
        <v>2</v>
      </c>
      <c r="I55" s="12"/>
      <c r="J55" s="10" t="s">
        <v>2</v>
      </c>
      <c r="K55" s="9"/>
      <c r="L55" s="10" t="s">
        <v>2</v>
      </c>
      <c r="M55" s="9"/>
      <c r="N55" s="10" t="s">
        <v>2</v>
      </c>
      <c r="O55" s="9"/>
      <c r="P55" s="13" t="s">
        <v>2</v>
      </c>
    </row>
    <row r="56" spans="2:16" ht="13.5" thickBot="1" x14ac:dyDescent="0.25">
      <c r="B56" s="8" t="s">
        <v>24</v>
      </c>
      <c r="C56" s="9"/>
      <c r="D56" s="9"/>
      <c r="E56" s="9"/>
      <c r="F56" s="14" t="str">
        <f>F8</f>
        <v>FY 2025</v>
      </c>
      <c r="G56" s="10"/>
      <c r="H56" s="14" t="str">
        <f>H8</f>
        <v>FY 2026</v>
      </c>
      <c r="I56" s="12"/>
      <c r="J56" s="14" t="str">
        <f>J8</f>
        <v>FY 2025</v>
      </c>
      <c r="K56" s="10"/>
      <c r="L56" s="14" t="str">
        <f>L8</f>
        <v>FY 2026</v>
      </c>
      <c r="M56" s="9"/>
      <c r="N56" s="14" t="str">
        <f>N8</f>
        <v>FY 2025</v>
      </c>
      <c r="O56" s="10"/>
      <c r="P56" s="16" t="str">
        <f>P8</f>
        <v>FY 2026</v>
      </c>
    </row>
    <row r="57" spans="2:16" x14ac:dyDescent="0.2">
      <c r="B57" s="60" t="s">
        <v>29</v>
      </c>
      <c r="C57" s="9"/>
      <c r="D57" s="9"/>
      <c r="E57" s="9"/>
      <c r="F57" s="9"/>
      <c r="G57" s="9"/>
      <c r="H57" s="9"/>
      <c r="I57" s="12"/>
      <c r="J57" s="9"/>
      <c r="K57" s="9"/>
      <c r="L57" s="9"/>
      <c r="M57" s="9"/>
      <c r="N57" s="9"/>
      <c r="O57" s="9"/>
      <c r="P57" s="18"/>
    </row>
    <row r="58" spans="2:16" x14ac:dyDescent="0.2">
      <c r="B58" s="11" t="s">
        <v>3</v>
      </c>
      <c r="C58" s="9"/>
      <c r="D58" s="49">
        <f>ROUND((D60/80),2)</f>
        <v>31.25</v>
      </c>
      <c r="E58" s="9"/>
      <c r="F58" s="9"/>
      <c r="G58" s="9"/>
      <c r="H58" s="9"/>
      <c r="I58" s="12"/>
      <c r="J58" s="9"/>
      <c r="K58" s="9"/>
      <c r="L58" s="9"/>
      <c r="M58" s="9"/>
      <c r="N58" s="9"/>
      <c r="O58" s="9"/>
      <c r="P58" s="18"/>
    </row>
    <row r="59" spans="2:16" x14ac:dyDescent="0.2">
      <c r="B59" s="11"/>
      <c r="C59" s="9"/>
      <c r="D59" s="9"/>
      <c r="E59" s="9"/>
      <c r="F59" s="9"/>
      <c r="G59" s="9"/>
      <c r="H59" s="9"/>
      <c r="I59" s="12"/>
      <c r="J59" s="9"/>
      <c r="K59" s="9"/>
      <c r="L59" s="9"/>
      <c r="M59" s="9"/>
      <c r="N59" s="9"/>
      <c r="O59" s="9"/>
      <c r="P59" s="18"/>
    </row>
    <row r="60" spans="2:16" x14ac:dyDescent="0.2">
      <c r="B60" s="11" t="s">
        <v>4</v>
      </c>
      <c r="C60" s="9"/>
      <c r="D60" s="49">
        <f>ROUND((D62/20),2)</f>
        <v>2500</v>
      </c>
      <c r="E60" s="9"/>
      <c r="F60" s="21"/>
      <c r="G60" s="9"/>
      <c r="H60" s="21"/>
      <c r="I60" s="12"/>
      <c r="J60" s="21"/>
      <c r="K60" s="9"/>
      <c r="L60" s="21"/>
      <c r="M60" s="9"/>
      <c r="N60" s="21"/>
      <c r="O60" s="9"/>
      <c r="P60" s="22"/>
    </row>
    <row r="61" spans="2:16" x14ac:dyDescent="0.2">
      <c r="B61" s="17" t="s">
        <v>22</v>
      </c>
      <c r="C61" s="9"/>
      <c r="D61" s="9"/>
      <c r="E61" s="9"/>
      <c r="F61" s="9"/>
      <c r="G61" s="9"/>
      <c r="H61" s="9"/>
      <c r="I61" s="12"/>
      <c r="J61" s="9"/>
      <c r="K61" s="9"/>
      <c r="L61" s="9"/>
      <c r="M61" s="9"/>
      <c r="N61" s="9"/>
      <c r="O61" s="9"/>
      <c r="P61" s="18"/>
    </row>
    <row r="62" spans="2:16" x14ac:dyDescent="0.2">
      <c r="B62" s="11" t="s">
        <v>5</v>
      </c>
      <c r="C62" s="9"/>
      <c r="D62" s="19">
        <v>50000</v>
      </c>
      <c r="E62" s="9"/>
      <c r="F62" s="21">
        <f>ROUND((D62*$C$73),2)</f>
        <v>9002</v>
      </c>
      <c r="G62" s="9"/>
      <c r="H62" s="21">
        <f>ROUND((D62*$C$74),2)</f>
        <v>9020</v>
      </c>
      <c r="I62" s="12"/>
      <c r="J62" s="21">
        <f>ROUND((D62*$C$73),2)</f>
        <v>9002</v>
      </c>
      <c r="K62" s="9"/>
      <c r="L62" s="21">
        <f>ROUND((D62*$C$74),2)</f>
        <v>9020</v>
      </c>
      <c r="M62" s="9"/>
      <c r="N62" s="21">
        <f>ROUND((D62*$D$73),2)</f>
        <v>4252</v>
      </c>
      <c r="O62" s="9"/>
      <c r="P62" s="22">
        <f>ROUND((D62*$D$74),2)</f>
        <v>4270</v>
      </c>
    </row>
    <row r="63" spans="2:16" x14ac:dyDescent="0.2">
      <c r="B63" s="23" t="s">
        <v>56</v>
      </c>
      <c r="C63" s="24"/>
      <c r="D63" s="49"/>
      <c r="E63" s="9"/>
      <c r="F63" s="21"/>
      <c r="G63" s="9"/>
      <c r="H63" s="21"/>
      <c r="I63" s="12"/>
      <c r="J63" s="21"/>
      <c r="K63" s="9"/>
      <c r="L63" s="21"/>
      <c r="M63" s="9"/>
      <c r="N63" s="21"/>
      <c r="O63" s="9"/>
      <c r="P63" s="22"/>
    </row>
    <row r="64" spans="2:16" x14ac:dyDescent="0.2">
      <c r="B64" s="101" t="s">
        <v>6</v>
      </c>
      <c r="C64" s="102"/>
      <c r="D64" s="50" t="str">
        <f>D17</f>
        <v>FY 2025</v>
      </c>
      <c r="E64" s="9"/>
      <c r="F64" s="43">
        <f>F40</f>
        <v>10017.36</v>
      </c>
      <c r="G64" s="9"/>
      <c r="I64" s="12"/>
      <c r="J64" s="43">
        <f>F64</f>
        <v>10017.36</v>
      </c>
      <c r="K64" s="9"/>
      <c r="M64" s="9"/>
      <c r="N64" s="43">
        <v>0</v>
      </c>
      <c r="O64" s="9"/>
      <c r="P64" s="22"/>
    </row>
    <row r="65" spans="2:16" x14ac:dyDescent="0.2">
      <c r="B65" s="54"/>
      <c r="C65" s="55"/>
      <c r="D65" s="50" t="str">
        <f>D18</f>
        <v>FY 2026</v>
      </c>
      <c r="E65" s="9"/>
      <c r="F65" s="25"/>
      <c r="G65" s="9"/>
      <c r="H65" s="53">
        <f>H41</f>
        <v>10017.36</v>
      </c>
      <c r="I65" s="12"/>
      <c r="J65" s="25"/>
      <c r="K65" s="9"/>
      <c r="L65" s="25">
        <f>H65</f>
        <v>10017.36</v>
      </c>
      <c r="M65" s="9"/>
      <c r="N65" s="25"/>
      <c r="O65" s="9"/>
      <c r="P65" s="26">
        <v>0</v>
      </c>
    </row>
    <row r="66" spans="2:16" x14ac:dyDescent="0.2">
      <c r="B66" s="27" t="s">
        <v>7</v>
      </c>
      <c r="C66" s="9"/>
      <c r="D66" s="49"/>
      <c r="E66" s="9"/>
      <c r="F66" s="21">
        <f>SUM(F62:F64)</f>
        <v>19019.36</v>
      </c>
      <c r="G66" s="9"/>
      <c r="H66" s="21">
        <f>SUM(H62:H65)</f>
        <v>19037.36</v>
      </c>
      <c r="I66" s="12"/>
      <c r="J66" s="21">
        <f>SUM(J62:J64)</f>
        <v>19019.36</v>
      </c>
      <c r="K66" s="9"/>
      <c r="L66" s="21">
        <f>SUM(L62:L65)</f>
        <v>19037.36</v>
      </c>
      <c r="M66" s="9"/>
      <c r="N66" s="21">
        <f>SUM(N62:N64)</f>
        <v>4252</v>
      </c>
      <c r="O66" s="9"/>
      <c r="P66" s="22">
        <f>SUM(P62:P64)</f>
        <v>4270</v>
      </c>
    </row>
    <row r="67" spans="2:16" x14ac:dyDescent="0.2">
      <c r="B67" s="11"/>
      <c r="C67" s="9"/>
      <c r="D67" s="49"/>
      <c r="E67" s="9"/>
      <c r="F67" s="21"/>
      <c r="G67" s="9"/>
      <c r="H67" s="21"/>
      <c r="I67" s="12"/>
      <c r="J67" s="21"/>
      <c r="K67" s="9"/>
      <c r="L67" s="21"/>
      <c r="M67" s="9"/>
      <c r="N67" s="21"/>
      <c r="O67" s="9"/>
      <c r="P67" s="22"/>
    </row>
    <row r="68" spans="2:16" ht="13.5" thickBot="1" x14ac:dyDescent="0.25">
      <c r="B68" s="8" t="s">
        <v>21</v>
      </c>
      <c r="C68" s="9"/>
      <c r="D68" s="49"/>
      <c r="E68" s="9"/>
      <c r="F68" s="28">
        <f>SUM($D$62+F66)</f>
        <v>69019.360000000001</v>
      </c>
      <c r="G68" s="29"/>
      <c r="H68" s="28">
        <f>SUM($D$62+H66)</f>
        <v>69037.36</v>
      </c>
      <c r="I68" s="30"/>
      <c r="J68" s="28">
        <f>SUM($D$62+J66)</f>
        <v>69019.360000000001</v>
      </c>
      <c r="K68" s="29"/>
      <c r="L68" s="28">
        <f>SUM($D$62+L66)</f>
        <v>69037.36</v>
      </c>
      <c r="M68" s="9"/>
      <c r="N68" s="28">
        <f>SUM($D$62+N66)</f>
        <v>54252</v>
      </c>
      <c r="O68" s="29"/>
      <c r="P68" s="31">
        <f>SUM($D$62+P66)</f>
        <v>54270</v>
      </c>
    </row>
    <row r="69" spans="2:16" ht="13.5" thickTop="1" x14ac:dyDescent="0.2">
      <c r="B69" s="11"/>
      <c r="C69" s="9"/>
      <c r="D69" s="9"/>
      <c r="E69" s="9"/>
      <c r="F69" s="21"/>
      <c r="G69" s="9"/>
      <c r="H69" s="21"/>
      <c r="I69" s="12"/>
      <c r="J69" s="21"/>
      <c r="K69" s="9"/>
      <c r="L69" s="21"/>
      <c r="M69" s="9"/>
      <c r="N69" s="9"/>
      <c r="O69" s="9"/>
      <c r="P69" s="18"/>
    </row>
    <row r="70" spans="2:16" x14ac:dyDescent="0.2">
      <c r="B70" s="11"/>
      <c r="C70" s="9"/>
      <c r="D70" s="9"/>
      <c r="E70" s="9"/>
      <c r="F70" s="9"/>
      <c r="G70" s="9"/>
      <c r="H70" s="9"/>
      <c r="I70" s="12"/>
      <c r="J70" s="9"/>
      <c r="K70" s="9"/>
      <c r="L70" s="9"/>
      <c r="M70" s="9"/>
      <c r="N70" s="9"/>
      <c r="O70" s="9"/>
      <c r="P70" s="18"/>
    </row>
    <row r="71" spans="2:16" x14ac:dyDescent="0.2">
      <c r="B71" s="32" t="s">
        <v>8</v>
      </c>
      <c r="C71" s="9"/>
      <c r="D71" s="9"/>
      <c r="E71" s="9"/>
      <c r="F71" s="9"/>
      <c r="G71" s="9"/>
      <c r="H71" s="9"/>
      <c r="I71" s="12"/>
      <c r="J71" s="9"/>
      <c r="K71" s="9"/>
      <c r="L71" s="9"/>
      <c r="M71" s="9"/>
      <c r="N71" s="9"/>
      <c r="O71" s="9"/>
      <c r="P71" s="18"/>
    </row>
    <row r="72" spans="2:16" x14ac:dyDescent="0.2">
      <c r="B72" s="32"/>
      <c r="C72" s="33" t="s">
        <v>9</v>
      </c>
      <c r="D72" s="33" t="s">
        <v>10</v>
      </c>
      <c r="E72" s="9"/>
      <c r="F72" s="9"/>
      <c r="G72" s="9"/>
      <c r="H72" s="9"/>
      <c r="I72" s="12"/>
      <c r="J72" s="9"/>
      <c r="K72" s="9"/>
      <c r="L72" s="9"/>
      <c r="M72" s="9"/>
      <c r="N72" s="9"/>
      <c r="O72" s="9"/>
      <c r="P72" s="18"/>
    </row>
    <row r="73" spans="2:16" x14ac:dyDescent="0.2">
      <c r="B73" s="11" t="str">
        <f>B25</f>
        <v>FY 2025</v>
      </c>
      <c r="C73" s="34">
        <f>C25</f>
        <v>0.18004000000000001</v>
      </c>
      <c r="D73" s="34">
        <f>D25</f>
        <v>8.5040000000000004E-2</v>
      </c>
      <c r="E73" s="9"/>
      <c r="F73" s="9"/>
      <c r="G73" s="9"/>
      <c r="H73" s="9"/>
      <c r="I73" s="12"/>
      <c r="J73" s="9"/>
      <c r="K73" s="9"/>
      <c r="L73" s="9"/>
      <c r="M73" s="9"/>
      <c r="N73" s="9"/>
      <c r="O73" s="9"/>
      <c r="P73" s="18"/>
    </row>
    <row r="74" spans="2:16" ht="13.5" thickBot="1" x14ac:dyDescent="0.25">
      <c r="B74" s="35" t="str">
        <f>B26</f>
        <v>FY 2026</v>
      </c>
      <c r="C74" s="36">
        <v>0.1804</v>
      </c>
      <c r="D74" s="36">
        <f>D50</f>
        <v>8.5400000000000004E-2</v>
      </c>
      <c r="E74" s="37"/>
      <c r="F74" s="37"/>
      <c r="G74" s="37"/>
      <c r="H74" s="37"/>
      <c r="I74" s="38"/>
      <c r="J74" s="37"/>
      <c r="K74" s="37"/>
      <c r="L74" s="37"/>
      <c r="M74" s="37"/>
      <c r="N74" s="37"/>
      <c r="O74" s="37"/>
      <c r="P74" s="39"/>
    </row>
    <row r="76" spans="2:16" x14ac:dyDescent="0.2">
      <c r="I76"/>
    </row>
    <row r="77" spans="2:16" x14ac:dyDescent="0.2">
      <c r="B77" s="103" t="s">
        <v>15</v>
      </c>
      <c r="C77" s="103"/>
      <c r="D77" s="103"/>
      <c r="E77" s="103"/>
      <c r="F77" s="9"/>
      <c r="H77" s="57" t="str">
        <f>B73</f>
        <v>FY 2025</v>
      </c>
      <c r="I77" s="9"/>
      <c r="J77" s="57" t="str">
        <f>B74</f>
        <v>FY 2026</v>
      </c>
    </row>
    <row r="78" spans="2:16" x14ac:dyDescent="0.2">
      <c r="B78" s="44" t="s">
        <v>16</v>
      </c>
      <c r="C78" s="9"/>
      <c r="D78" s="9"/>
      <c r="E78" s="9"/>
      <c r="F78" s="9"/>
      <c r="H78" s="45"/>
      <c r="I78" s="46"/>
      <c r="J78" s="45"/>
    </row>
    <row r="79" spans="2:16" x14ac:dyDescent="0.2">
      <c r="B79" s="47" t="s">
        <v>17</v>
      </c>
      <c r="C79" s="9"/>
      <c r="D79" s="9"/>
      <c r="E79" s="9"/>
      <c r="F79" s="9"/>
      <c r="H79" s="43">
        <v>10017.36</v>
      </c>
      <c r="I79" s="9"/>
      <c r="J79" s="48">
        <v>10017.36</v>
      </c>
    </row>
    <row r="80" spans="2:16" x14ac:dyDescent="0.2">
      <c r="I80"/>
    </row>
    <row r="81" spans="9:9" x14ac:dyDescent="0.2">
      <c r="I81"/>
    </row>
    <row r="82" spans="9:9" x14ac:dyDescent="0.2">
      <c r="I82"/>
    </row>
    <row r="83" spans="9:9" x14ac:dyDescent="0.2">
      <c r="I83"/>
    </row>
    <row r="84" spans="9:9" x14ac:dyDescent="0.2">
      <c r="I84"/>
    </row>
    <row r="85" spans="9:9" x14ac:dyDescent="0.2">
      <c r="I85"/>
    </row>
  </sheetData>
  <mergeCells count="16">
    <mergeCell ref="B77:E77"/>
    <mergeCell ref="B28:P28"/>
    <mergeCell ref="B4:P4"/>
    <mergeCell ref="F6:H6"/>
    <mergeCell ref="J6:L6"/>
    <mergeCell ref="N6:P6"/>
    <mergeCell ref="B17:C17"/>
    <mergeCell ref="B64:C64"/>
    <mergeCell ref="F30:H30"/>
    <mergeCell ref="J30:L30"/>
    <mergeCell ref="N30:P30"/>
    <mergeCell ref="B40:C40"/>
    <mergeCell ref="B52:P52"/>
    <mergeCell ref="F54:H54"/>
    <mergeCell ref="J54:L54"/>
    <mergeCell ref="N54:P54"/>
  </mergeCells>
  <hyperlinks>
    <hyperlink ref="B23" r:id="rId1" tooltip="Click Here to See Fringe Tables"/>
    <hyperlink ref="B47" r:id="rId2" tooltip="Click Here to See Fringe Tables"/>
    <hyperlink ref="B71" r:id="rId3" tooltip="Click Here to See Fringe Tables"/>
  </hyperlinks>
  <printOptions horizontalCentered="1"/>
  <pageMargins left="0" right="0" top="0.75" bottom="0.75" header="0.5" footer="0.5"/>
  <pageSetup scale="65" orientation="portrait" r:id="rId4"/>
  <headerFooter alignWithMargins="0">
    <oddHeader>&amp;C&amp;"Arial,Bold"&amp;12Total Cost of 9 Month 
Unclassified Positions</oddHeader>
    <oddFooter>&amp;L&amp;Z&amp;F&amp;R&amp;D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73"/>
  <sheetViews>
    <sheetView topLeftCell="A61" zoomScale="130" zoomScaleNormal="130" workbookViewId="0">
      <selection activeCell="C62" sqref="C62"/>
    </sheetView>
  </sheetViews>
  <sheetFormatPr defaultRowHeight="12.75" x14ac:dyDescent="0.2"/>
  <cols>
    <col min="1" max="1" width="1.85546875" customWidth="1"/>
    <col min="3" max="3" width="10.28515625" bestFit="1" customWidth="1"/>
    <col min="4" max="4" width="18.85546875" customWidth="1"/>
    <col min="5" max="5" width="1.28515625" customWidth="1"/>
    <col min="6" max="6" width="11.85546875" customWidth="1"/>
    <col min="7" max="7" width="1.28515625" customWidth="1"/>
    <col min="8" max="8" width="13.5703125" customWidth="1"/>
    <col min="9" max="9" width="1.28515625" style="3" customWidth="1"/>
    <col min="11" max="11" width="11.85546875" customWidth="1"/>
  </cols>
  <sheetData>
    <row r="3" spans="2:9" ht="13.5" thickBot="1" x14ac:dyDescent="0.25">
      <c r="B3" s="110" t="s">
        <v>46</v>
      </c>
      <c r="C3" s="110"/>
      <c r="D3" s="110"/>
      <c r="E3" s="110"/>
      <c r="F3" s="110"/>
      <c r="G3" s="110"/>
      <c r="H3" s="110"/>
      <c r="I3" s="110"/>
    </row>
    <row r="4" spans="2:9" x14ac:dyDescent="0.2">
      <c r="B4" s="65"/>
      <c r="C4" s="5"/>
      <c r="D4" s="5"/>
      <c r="E4" s="5"/>
      <c r="F4" s="5"/>
      <c r="G4" s="5"/>
      <c r="H4" s="5"/>
      <c r="I4" s="63"/>
    </row>
    <row r="5" spans="2:9" x14ac:dyDescent="0.2">
      <c r="B5" s="11"/>
      <c r="C5" s="9"/>
      <c r="D5" s="9"/>
      <c r="E5" s="9"/>
      <c r="F5" s="10" t="s">
        <v>2</v>
      </c>
      <c r="G5" s="9"/>
      <c r="H5" s="10" t="s">
        <v>2</v>
      </c>
      <c r="I5" s="76"/>
    </row>
    <row r="6" spans="2:9" ht="13.5" thickBot="1" x14ac:dyDescent="0.25">
      <c r="B6" s="8" t="s">
        <v>45</v>
      </c>
      <c r="C6" s="9"/>
      <c r="D6" s="9"/>
      <c r="E6" s="9"/>
      <c r="F6" s="14" t="str">
        <f>B15</f>
        <v>FY 2025</v>
      </c>
      <c r="G6" s="10"/>
      <c r="H6" s="14" t="str">
        <f>B16</f>
        <v>FY 2026</v>
      </c>
      <c r="I6" s="79"/>
    </row>
    <row r="7" spans="2:9" x14ac:dyDescent="0.2">
      <c r="B7" s="8"/>
      <c r="C7" s="9"/>
      <c r="D7" s="9"/>
      <c r="E7" s="9"/>
      <c r="F7" s="10"/>
      <c r="G7" s="10"/>
      <c r="H7" s="10"/>
      <c r="I7" s="79"/>
    </row>
    <row r="8" spans="2:9" x14ac:dyDescent="0.2">
      <c r="B8" s="17" t="s">
        <v>18</v>
      </c>
      <c r="C8" s="9"/>
      <c r="D8" s="9"/>
      <c r="E8" s="9"/>
      <c r="F8" s="9"/>
      <c r="G8" s="9"/>
      <c r="H8" s="9"/>
      <c r="I8" s="76"/>
    </row>
    <row r="9" spans="2:9" x14ac:dyDescent="0.2">
      <c r="B9" s="11" t="s">
        <v>3</v>
      </c>
      <c r="C9" s="9"/>
      <c r="D9" s="19">
        <v>8</v>
      </c>
      <c r="E9" s="9"/>
      <c r="F9" s="9"/>
      <c r="G9" s="9"/>
      <c r="H9" s="9"/>
      <c r="I9" s="76"/>
    </row>
    <row r="10" spans="2:9" x14ac:dyDescent="0.2">
      <c r="B10" s="17" t="s">
        <v>50</v>
      </c>
      <c r="C10" s="9"/>
      <c r="D10" s="9"/>
      <c r="E10" s="9"/>
      <c r="F10" s="9"/>
      <c r="G10" s="9"/>
      <c r="H10" s="9"/>
      <c r="I10" s="76"/>
    </row>
    <row r="11" spans="2:9" x14ac:dyDescent="0.2">
      <c r="B11" s="11" t="s">
        <v>42</v>
      </c>
      <c r="C11" s="9"/>
      <c r="D11" s="87">
        <v>20</v>
      </c>
      <c r="E11" s="9"/>
      <c r="F11" s="9"/>
      <c r="G11" s="9"/>
      <c r="H11" s="9"/>
      <c r="I11" s="76"/>
    </row>
    <row r="12" spans="2:9" x14ac:dyDescent="0.2">
      <c r="B12" s="11" t="s">
        <v>41</v>
      </c>
      <c r="C12" s="9"/>
      <c r="D12" s="86">
        <f>ROUND((D9*D11),2)</f>
        <v>160</v>
      </c>
      <c r="E12" s="9"/>
      <c r="F12" s="21">
        <f>ROUND((D12*C15),2)</f>
        <v>1.37</v>
      </c>
      <c r="G12" s="9"/>
      <c r="H12" s="21">
        <f>ROUND((D12*C16),2)</f>
        <v>1.42</v>
      </c>
      <c r="I12" s="76"/>
    </row>
    <row r="13" spans="2:9" x14ac:dyDescent="0.2">
      <c r="B13" s="11"/>
      <c r="C13" s="9"/>
      <c r="D13" s="9"/>
      <c r="E13" s="9"/>
      <c r="F13" s="9"/>
      <c r="G13" s="9"/>
      <c r="H13" s="9"/>
      <c r="I13" s="76"/>
    </row>
    <row r="14" spans="2:9" x14ac:dyDescent="0.2">
      <c r="B14" s="32" t="s">
        <v>8</v>
      </c>
      <c r="C14" s="9"/>
      <c r="D14" s="9"/>
      <c r="E14" s="9"/>
      <c r="F14" s="9"/>
      <c r="G14" s="9"/>
      <c r="H14" s="9"/>
      <c r="I14" s="76"/>
    </row>
    <row r="15" spans="2:9" x14ac:dyDescent="0.2">
      <c r="B15" s="11" t="s">
        <v>51</v>
      </c>
      <c r="C15" s="77">
        <v>8.5400000000000007E-3</v>
      </c>
      <c r="D15" s="9"/>
      <c r="E15" s="9"/>
      <c r="F15" s="9"/>
      <c r="G15" s="9"/>
      <c r="H15" s="9"/>
      <c r="I15" s="76"/>
    </row>
    <row r="16" spans="2:9" x14ac:dyDescent="0.2">
      <c r="B16" s="11" t="s">
        <v>52</v>
      </c>
      <c r="C16" s="77">
        <v>8.8999999999999999E-3</v>
      </c>
      <c r="D16" s="9"/>
      <c r="E16" s="9"/>
      <c r="F16" s="9"/>
      <c r="G16" s="9"/>
      <c r="H16" s="9"/>
      <c r="I16" s="76"/>
    </row>
    <row r="17" spans="2:9" ht="13.5" thickBot="1" x14ac:dyDescent="0.25">
      <c r="B17" s="35"/>
      <c r="C17" s="74"/>
      <c r="D17" s="37"/>
      <c r="E17" s="37"/>
      <c r="F17" s="37"/>
      <c r="G17" s="37"/>
      <c r="H17" s="37"/>
      <c r="I17" s="72"/>
    </row>
    <row r="18" spans="2:9" x14ac:dyDescent="0.2">
      <c r="C18" s="73"/>
    </row>
    <row r="19" spans="2:9" ht="13.5" thickBot="1" x14ac:dyDescent="0.25">
      <c r="B19" s="110" t="s">
        <v>47</v>
      </c>
      <c r="C19" s="110"/>
      <c r="D19" s="110"/>
      <c r="E19" s="110"/>
      <c r="F19" s="110"/>
      <c r="G19" s="110"/>
      <c r="H19" s="110"/>
      <c r="I19" s="110"/>
    </row>
    <row r="20" spans="2:9" x14ac:dyDescent="0.2">
      <c r="B20" s="65"/>
      <c r="C20" s="5"/>
      <c r="D20" s="5"/>
      <c r="E20" s="5"/>
      <c r="F20" s="5"/>
      <c r="G20" s="5"/>
      <c r="H20" s="5"/>
      <c r="I20" s="63"/>
    </row>
    <row r="21" spans="2:9" x14ac:dyDescent="0.2">
      <c r="B21" s="11"/>
      <c r="C21" s="9"/>
      <c r="D21" s="9"/>
      <c r="E21" s="9"/>
      <c r="F21" s="10" t="s">
        <v>2</v>
      </c>
      <c r="G21" s="9"/>
      <c r="H21" s="10" t="s">
        <v>2</v>
      </c>
      <c r="I21" s="76"/>
    </row>
    <row r="22" spans="2:9" ht="13.5" thickBot="1" x14ac:dyDescent="0.25">
      <c r="B22" s="8" t="s">
        <v>44</v>
      </c>
      <c r="C22" s="9"/>
      <c r="D22" s="9"/>
      <c r="E22" s="9"/>
      <c r="F22" s="14" t="str">
        <f>F6</f>
        <v>FY 2025</v>
      </c>
      <c r="G22" s="10"/>
      <c r="H22" s="14" t="str">
        <f>H6</f>
        <v>FY 2026</v>
      </c>
      <c r="I22" s="79"/>
    </row>
    <row r="23" spans="2:9" x14ac:dyDescent="0.2">
      <c r="B23" s="8"/>
      <c r="C23" s="9"/>
      <c r="D23" s="9"/>
      <c r="E23" s="9"/>
      <c r="F23" s="10"/>
      <c r="G23" s="10"/>
      <c r="H23" s="10"/>
      <c r="I23" s="79"/>
    </row>
    <row r="24" spans="2:9" x14ac:dyDescent="0.2">
      <c r="B24" s="17" t="s">
        <v>32</v>
      </c>
      <c r="C24" s="9"/>
      <c r="D24" s="9"/>
      <c r="E24" s="9"/>
      <c r="F24" s="9"/>
      <c r="G24" s="9"/>
      <c r="H24" s="9"/>
      <c r="I24" s="76"/>
    </row>
    <row r="25" spans="2:9" x14ac:dyDescent="0.2">
      <c r="B25" s="11" t="s">
        <v>41</v>
      </c>
      <c r="C25" s="9"/>
      <c r="D25" s="58">
        <v>160</v>
      </c>
      <c r="E25" s="9"/>
      <c r="F25" s="21">
        <f>ROUND((D25*C28),2)</f>
        <v>1.37</v>
      </c>
      <c r="G25" s="9"/>
      <c r="H25" s="21">
        <f>ROUND((D25*C29),2)</f>
        <v>1.42</v>
      </c>
      <c r="I25" s="76"/>
    </row>
    <row r="26" spans="2:9" x14ac:dyDescent="0.2">
      <c r="B26" s="11"/>
      <c r="C26" s="9"/>
      <c r="D26" s="9"/>
      <c r="E26" s="9"/>
      <c r="F26" s="9"/>
      <c r="G26" s="9"/>
      <c r="H26" s="9"/>
      <c r="I26" s="76"/>
    </row>
    <row r="27" spans="2:9" x14ac:dyDescent="0.2">
      <c r="B27" s="32" t="s">
        <v>8</v>
      </c>
      <c r="C27" s="9"/>
      <c r="D27" s="9"/>
      <c r="E27" s="9"/>
      <c r="F27" s="9"/>
      <c r="G27" s="9"/>
      <c r="H27" s="9"/>
      <c r="I27" s="76"/>
    </row>
    <row r="28" spans="2:9" x14ac:dyDescent="0.2">
      <c r="B28" s="11" t="str">
        <f>B15</f>
        <v>FY 2025</v>
      </c>
      <c r="C28" s="77">
        <f>C15</f>
        <v>8.5400000000000007E-3</v>
      </c>
      <c r="D28" s="9"/>
      <c r="E28" s="9"/>
      <c r="F28" s="9"/>
      <c r="G28" s="9"/>
      <c r="H28" s="9"/>
      <c r="I28" s="76"/>
    </row>
    <row r="29" spans="2:9" x14ac:dyDescent="0.2">
      <c r="B29" s="11" t="str">
        <f>B16</f>
        <v>FY 2026</v>
      </c>
      <c r="C29" s="77">
        <f>C16</f>
        <v>8.8999999999999999E-3</v>
      </c>
      <c r="D29" s="9"/>
      <c r="E29" s="9"/>
      <c r="F29" s="9"/>
      <c r="G29" s="9"/>
      <c r="H29" s="9"/>
      <c r="I29" s="76"/>
    </row>
    <row r="30" spans="2:9" ht="13.5" thickBot="1" x14ac:dyDescent="0.25">
      <c r="B30" s="35"/>
      <c r="C30" s="74"/>
      <c r="D30" s="37"/>
      <c r="E30" s="37"/>
      <c r="F30" s="37"/>
      <c r="G30" s="37"/>
      <c r="H30" s="37"/>
      <c r="I30" s="72"/>
    </row>
    <row r="31" spans="2:9" x14ac:dyDescent="0.2">
      <c r="C31" s="73"/>
    </row>
    <row r="32" spans="2:9" x14ac:dyDescent="0.2">
      <c r="C32" s="73"/>
    </row>
    <row r="33" spans="2:9" x14ac:dyDescent="0.2">
      <c r="C33" s="73"/>
    </row>
    <row r="34" spans="2:9" ht="13.5" thickBot="1" x14ac:dyDescent="0.25">
      <c r="B34" s="110" t="s">
        <v>48</v>
      </c>
      <c r="C34" s="110"/>
      <c r="D34" s="110"/>
      <c r="E34" s="110"/>
      <c r="F34" s="110"/>
      <c r="G34" s="110"/>
      <c r="H34" s="110"/>
      <c r="I34" s="110"/>
    </row>
    <row r="35" spans="2:9" x14ac:dyDescent="0.2">
      <c r="B35" s="90"/>
      <c r="C35" s="89"/>
      <c r="D35" s="89"/>
      <c r="E35" s="89"/>
      <c r="F35" s="89"/>
      <c r="G35" s="89"/>
      <c r="H35" s="89"/>
      <c r="I35" s="88"/>
    </row>
    <row r="36" spans="2:9" x14ac:dyDescent="0.2">
      <c r="B36" s="11"/>
      <c r="C36" s="9"/>
      <c r="D36" s="9"/>
      <c r="E36" s="9"/>
      <c r="F36" s="10" t="s">
        <v>2</v>
      </c>
      <c r="G36" s="9"/>
      <c r="H36" s="10" t="s">
        <v>2</v>
      </c>
      <c r="I36" s="76"/>
    </row>
    <row r="37" spans="2:9" ht="13.5" thickBot="1" x14ac:dyDescent="0.25">
      <c r="B37" s="8" t="s">
        <v>43</v>
      </c>
      <c r="C37" s="9"/>
      <c r="D37" s="9"/>
      <c r="E37" s="9"/>
      <c r="F37" s="14" t="str">
        <f>B60</f>
        <v>FY 2025</v>
      </c>
      <c r="G37" s="10"/>
      <c r="H37" s="14" t="str">
        <f>B61</f>
        <v>FY 2026</v>
      </c>
      <c r="I37" s="79"/>
    </row>
    <row r="38" spans="2:9" x14ac:dyDescent="0.2">
      <c r="B38" s="11"/>
      <c r="C38" s="9"/>
      <c r="D38" s="9"/>
      <c r="E38" s="9"/>
      <c r="F38" s="9"/>
      <c r="G38" s="9"/>
      <c r="H38" s="9"/>
      <c r="I38" s="76"/>
    </row>
    <row r="39" spans="2:9" x14ac:dyDescent="0.2">
      <c r="B39" s="11"/>
      <c r="C39" s="9"/>
      <c r="D39" s="9"/>
      <c r="E39" s="9"/>
      <c r="F39" s="9"/>
      <c r="G39" s="9"/>
      <c r="H39" s="9"/>
      <c r="I39" s="76"/>
    </row>
    <row r="40" spans="2:9" x14ac:dyDescent="0.2">
      <c r="B40" s="17" t="s">
        <v>18</v>
      </c>
      <c r="C40" s="9"/>
      <c r="D40" s="9"/>
      <c r="E40" s="9"/>
      <c r="F40" s="9"/>
      <c r="G40" s="9"/>
      <c r="H40" s="9"/>
      <c r="I40" s="76"/>
    </row>
    <row r="41" spans="2:9" x14ac:dyDescent="0.2">
      <c r="B41" s="11" t="s">
        <v>3</v>
      </c>
      <c r="C41" s="9"/>
      <c r="D41" s="19">
        <v>12</v>
      </c>
      <c r="E41" s="9"/>
      <c r="F41" s="9"/>
      <c r="G41" s="9"/>
      <c r="H41" s="9"/>
      <c r="I41" s="76"/>
    </row>
    <row r="42" spans="2:9" x14ac:dyDescent="0.2">
      <c r="B42" s="17" t="s">
        <v>50</v>
      </c>
      <c r="C42" s="9"/>
      <c r="D42" s="9"/>
      <c r="E42" s="9"/>
      <c r="F42" s="9"/>
      <c r="G42" s="9"/>
      <c r="H42" s="9"/>
      <c r="I42" s="76"/>
    </row>
    <row r="43" spans="2:9" x14ac:dyDescent="0.2">
      <c r="B43" s="11" t="s">
        <v>42</v>
      </c>
      <c r="C43" s="9"/>
      <c r="D43" s="87">
        <v>20</v>
      </c>
      <c r="E43" s="9"/>
      <c r="F43" s="9"/>
      <c r="G43" s="9"/>
      <c r="H43" s="9"/>
      <c r="I43" s="76"/>
    </row>
    <row r="44" spans="2:9" x14ac:dyDescent="0.2">
      <c r="B44" s="11" t="s">
        <v>41</v>
      </c>
      <c r="C44" s="9"/>
      <c r="D44" s="86">
        <f>ROUND((D41*D43),2)</f>
        <v>240</v>
      </c>
      <c r="E44" s="9"/>
      <c r="F44" s="21">
        <f>ROUND((D44*C60),2)</f>
        <v>2.0499999999999998</v>
      </c>
      <c r="G44" s="9"/>
      <c r="H44" s="21">
        <f>ROUND((D44*C61),2)</f>
        <v>2.14</v>
      </c>
      <c r="I44" s="76"/>
    </row>
    <row r="45" spans="2:9" x14ac:dyDescent="0.2">
      <c r="B45" s="11"/>
      <c r="C45" s="9"/>
      <c r="D45" s="86"/>
      <c r="E45" s="9"/>
      <c r="F45" s="21"/>
      <c r="G45" s="9"/>
      <c r="H45" s="21"/>
      <c r="I45" s="76"/>
    </row>
    <row r="46" spans="2:9" x14ac:dyDescent="0.2">
      <c r="B46" s="32" t="s">
        <v>8</v>
      </c>
      <c r="C46" s="9"/>
      <c r="D46" s="9"/>
      <c r="E46" s="9"/>
      <c r="F46" s="9"/>
      <c r="G46" s="9"/>
      <c r="H46" s="9"/>
      <c r="I46" s="76"/>
    </row>
    <row r="47" spans="2:9" x14ac:dyDescent="0.2">
      <c r="B47" s="11" t="str">
        <f>B15</f>
        <v>FY 2025</v>
      </c>
      <c r="C47" s="77">
        <f>C15</f>
        <v>8.5400000000000007E-3</v>
      </c>
      <c r="D47" s="9"/>
      <c r="E47" s="9"/>
      <c r="F47" s="9"/>
      <c r="G47" s="9"/>
      <c r="H47" s="9"/>
      <c r="I47" s="76"/>
    </row>
    <row r="48" spans="2:9" x14ac:dyDescent="0.2">
      <c r="B48" s="11" t="str">
        <f>B16</f>
        <v>FY 2026</v>
      </c>
      <c r="C48" s="77">
        <f>C16</f>
        <v>8.8999999999999999E-3</v>
      </c>
      <c r="D48" s="9"/>
      <c r="E48" s="9"/>
      <c r="F48" s="9"/>
      <c r="G48" s="9"/>
      <c r="H48" s="9"/>
      <c r="I48" s="76"/>
    </row>
    <row r="49" spans="2:9" ht="13.5" thickBot="1" x14ac:dyDescent="0.25">
      <c r="B49" s="75" t="s">
        <v>39</v>
      </c>
      <c r="C49" s="37"/>
      <c r="D49" s="85"/>
      <c r="E49" s="37"/>
      <c r="F49" s="84"/>
      <c r="G49" s="37"/>
      <c r="H49" s="84"/>
      <c r="I49" s="72"/>
    </row>
    <row r="50" spans="2:9" x14ac:dyDescent="0.2">
      <c r="D50" s="83"/>
      <c r="F50" s="82"/>
      <c r="H50" s="82"/>
    </row>
    <row r="51" spans="2:9" ht="13.5" thickBot="1" x14ac:dyDescent="0.25">
      <c r="B51" s="110" t="s">
        <v>49</v>
      </c>
      <c r="C51" s="110"/>
      <c r="D51" s="110"/>
      <c r="E51" s="110"/>
      <c r="F51" s="110"/>
      <c r="G51" s="110"/>
      <c r="H51" s="110"/>
      <c r="I51" s="110"/>
    </row>
    <row r="52" spans="2:9" x14ac:dyDescent="0.2">
      <c r="B52" s="65"/>
      <c r="C52" s="5"/>
      <c r="D52" s="81"/>
      <c r="E52" s="5"/>
      <c r="F52" s="80"/>
      <c r="G52" s="5"/>
      <c r="H52" s="80"/>
      <c r="I52" s="63"/>
    </row>
    <row r="53" spans="2:9" x14ac:dyDescent="0.2">
      <c r="B53" s="11"/>
      <c r="C53" s="9"/>
      <c r="D53" s="9"/>
      <c r="E53" s="9"/>
      <c r="F53" s="10" t="s">
        <v>2</v>
      </c>
      <c r="G53" s="9"/>
      <c r="H53" s="10" t="s">
        <v>2</v>
      </c>
      <c r="I53" s="76"/>
    </row>
    <row r="54" spans="2:9" ht="13.5" thickBot="1" x14ac:dyDescent="0.25">
      <c r="B54" s="8" t="s">
        <v>40</v>
      </c>
      <c r="C54" s="9"/>
      <c r="D54" s="9"/>
      <c r="E54" s="9"/>
      <c r="F54" s="14" t="str">
        <f>F37</f>
        <v>FY 2025</v>
      </c>
      <c r="G54" s="10"/>
      <c r="H54" s="14" t="str">
        <f>H37</f>
        <v>FY 2026</v>
      </c>
      <c r="I54" s="79"/>
    </row>
    <row r="55" spans="2:9" x14ac:dyDescent="0.2">
      <c r="B55" s="11"/>
      <c r="C55" s="9"/>
      <c r="D55" s="12"/>
      <c r="E55" s="9"/>
      <c r="F55" s="9"/>
      <c r="G55" s="9"/>
      <c r="H55" s="9"/>
      <c r="I55" s="76"/>
    </row>
    <row r="56" spans="2:9" x14ac:dyDescent="0.2">
      <c r="B56" s="17" t="s">
        <v>32</v>
      </c>
      <c r="C56" s="9"/>
      <c r="D56" s="9"/>
      <c r="E56" s="9"/>
      <c r="F56" s="9"/>
      <c r="G56" s="9"/>
      <c r="H56" s="9"/>
      <c r="I56" s="76"/>
    </row>
    <row r="57" spans="2:9" x14ac:dyDescent="0.2">
      <c r="B57" s="11" t="s">
        <v>4</v>
      </c>
      <c r="C57" s="9"/>
      <c r="D57" s="58">
        <v>2750</v>
      </c>
      <c r="E57" s="9"/>
      <c r="F57" s="78">
        <f>ROUND((D57*C60),2)</f>
        <v>23.49</v>
      </c>
      <c r="G57" s="9"/>
      <c r="H57" s="78">
        <f>ROUND((D57*C61),2)</f>
        <v>24.48</v>
      </c>
      <c r="I57" s="76"/>
    </row>
    <row r="58" spans="2:9" x14ac:dyDescent="0.2">
      <c r="B58" s="11"/>
      <c r="C58" s="9"/>
      <c r="D58" s="9"/>
      <c r="E58" s="9"/>
      <c r="F58" s="9"/>
      <c r="G58" s="9"/>
      <c r="H58" s="9"/>
      <c r="I58" s="76"/>
    </row>
    <row r="59" spans="2:9" x14ac:dyDescent="0.2">
      <c r="B59" s="32" t="s">
        <v>8</v>
      </c>
      <c r="C59" s="9"/>
      <c r="D59" s="9"/>
      <c r="E59" s="9"/>
      <c r="F59" s="9"/>
      <c r="G59" s="9"/>
      <c r="H59" s="9"/>
      <c r="I59" s="76"/>
    </row>
    <row r="60" spans="2:9" x14ac:dyDescent="0.2">
      <c r="B60" s="11" t="str">
        <f>B15</f>
        <v>FY 2025</v>
      </c>
      <c r="C60" s="77">
        <f>C15</f>
        <v>8.5400000000000007E-3</v>
      </c>
      <c r="D60" s="9"/>
      <c r="E60" s="9"/>
      <c r="F60" s="9"/>
      <c r="G60" s="9"/>
      <c r="H60" s="9"/>
      <c r="I60" s="76"/>
    </row>
    <row r="61" spans="2:9" x14ac:dyDescent="0.2">
      <c r="B61" s="11" t="str">
        <f>B16</f>
        <v>FY 2026</v>
      </c>
      <c r="C61" s="77">
        <v>8.8999999999999999E-3</v>
      </c>
      <c r="D61" s="9"/>
      <c r="E61" s="9"/>
      <c r="F61" s="9"/>
      <c r="G61" s="9"/>
      <c r="H61" s="9"/>
      <c r="I61" s="76"/>
    </row>
    <row r="62" spans="2:9" ht="13.5" thickBot="1" x14ac:dyDescent="0.25">
      <c r="B62" s="75" t="s">
        <v>39</v>
      </c>
      <c r="C62" s="74"/>
      <c r="D62" s="37"/>
      <c r="E62" s="37"/>
      <c r="F62" s="37"/>
      <c r="G62" s="37"/>
      <c r="H62" s="37"/>
      <c r="I62" s="72"/>
    </row>
    <row r="63" spans="2:9" x14ac:dyDescent="0.2">
      <c r="C63" s="73"/>
    </row>
    <row r="64" spans="2:9" ht="13.5" thickBot="1" x14ac:dyDescent="0.25">
      <c r="B64" s="3"/>
      <c r="C64" s="3"/>
      <c r="D64" s="3"/>
      <c r="E64" s="3"/>
      <c r="F64" s="3"/>
      <c r="G64" s="3"/>
      <c r="H64" s="3"/>
    </row>
    <row r="65" spans="2:9" x14ac:dyDescent="0.2">
      <c r="B65" s="64"/>
      <c r="C65" s="6"/>
      <c r="D65" s="6"/>
      <c r="E65" s="6"/>
      <c r="F65" s="6"/>
      <c r="G65" s="6"/>
      <c r="H65" s="6"/>
      <c r="I65" s="63"/>
    </row>
    <row r="66" spans="2:9" x14ac:dyDescent="0.2">
      <c r="B66" s="105" t="s">
        <v>38</v>
      </c>
      <c r="C66" s="106"/>
      <c r="D66" s="106"/>
      <c r="E66" s="106"/>
      <c r="F66" s="106"/>
      <c r="G66" s="106"/>
      <c r="H66" s="106"/>
      <c r="I66" s="107"/>
    </row>
    <row r="67" spans="2:9" x14ac:dyDescent="0.2">
      <c r="B67" s="11"/>
      <c r="C67" s="91"/>
      <c r="D67" s="91"/>
      <c r="E67" s="91"/>
      <c r="F67" s="93" t="s">
        <v>53</v>
      </c>
      <c r="G67" s="91"/>
      <c r="H67" s="93" t="s">
        <v>54</v>
      </c>
      <c r="I67" s="92"/>
    </row>
    <row r="68" spans="2:9" s="3" customFormat="1" ht="15.75" customHeight="1" x14ac:dyDescent="0.2">
      <c r="B68" s="11"/>
      <c r="C68" s="91"/>
      <c r="D68" s="91" t="s">
        <v>37</v>
      </c>
      <c r="E68" s="91"/>
      <c r="F68" s="94">
        <v>884.62</v>
      </c>
      <c r="G68" s="95"/>
      <c r="H68" s="94"/>
      <c r="I68" s="92"/>
    </row>
    <row r="69" spans="2:9" x14ac:dyDescent="0.2">
      <c r="B69" s="11"/>
      <c r="C69" s="91"/>
      <c r="D69" s="91" t="s">
        <v>36</v>
      </c>
      <c r="E69" s="91"/>
      <c r="F69" s="94">
        <v>354</v>
      </c>
      <c r="G69" s="95"/>
      <c r="H69" s="94"/>
      <c r="I69" s="92"/>
    </row>
    <row r="70" spans="2:9" x14ac:dyDescent="0.2">
      <c r="B70" s="11"/>
      <c r="C70" s="12"/>
      <c r="D70" s="12"/>
      <c r="E70" s="12"/>
      <c r="F70" s="12"/>
      <c r="G70" s="12"/>
      <c r="H70" s="12"/>
      <c r="I70" s="76"/>
    </row>
    <row r="71" spans="2:9" x14ac:dyDescent="0.2">
      <c r="B71" s="108" t="s">
        <v>55</v>
      </c>
      <c r="C71" s="109"/>
      <c r="D71" s="109"/>
      <c r="E71" s="109"/>
      <c r="F71" s="109"/>
      <c r="G71" s="109"/>
      <c r="H71" s="109"/>
      <c r="I71" s="76"/>
    </row>
    <row r="72" spans="2:9" x14ac:dyDescent="0.2">
      <c r="B72" s="108"/>
      <c r="C72" s="109"/>
      <c r="D72" s="109"/>
      <c r="E72" s="109"/>
      <c r="F72" s="109"/>
      <c r="G72" s="109"/>
      <c r="H72" s="109"/>
      <c r="I72" s="76"/>
    </row>
    <row r="73" spans="2:9" ht="13.5" thickBot="1" x14ac:dyDescent="0.25">
      <c r="B73" s="35"/>
      <c r="C73" s="37"/>
      <c r="D73" s="37"/>
      <c r="E73" s="37"/>
      <c r="F73" s="37"/>
      <c r="G73" s="37"/>
      <c r="H73" s="37"/>
      <c r="I73" s="72"/>
    </row>
  </sheetData>
  <mergeCells count="6">
    <mergeCell ref="B66:I66"/>
    <mergeCell ref="B71:H72"/>
    <mergeCell ref="B3:I3"/>
    <mergeCell ref="B19:I19"/>
    <mergeCell ref="B34:I34"/>
    <mergeCell ref="B51:I51"/>
  </mergeCells>
  <hyperlinks>
    <hyperlink ref="B14" r:id="rId1" tooltip="Click Here to See Fringe Tables"/>
    <hyperlink ref="B59" r:id="rId2" tooltip="Click Here to See Fringe Tables"/>
    <hyperlink ref="B27" r:id="rId3" tooltip="Click Here to See Fringe Tables"/>
    <hyperlink ref="B46" r:id="rId4" tooltip="Click Here to See Fringe Tables"/>
  </hyperlinks>
  <printOptions horizontalCentered="1"/>
  <pageMargins left="0.75" right="0.75" top="1" bottom="1" header="0.5" footer="0.5"/>
  <pageSetup orientation="portrait" r:id="rId5"/>
  <headerFooter alignWithMargins="0">
    <oddHeader>&amp;C&amp;"Arial,Bold"&amp;12Fringe Calculations for 
Students and Graduate Assistants</oddHeader>
    <oddFooter>&amp;L&amp;Z&amp;F&amp;R&amp;D</oddFooter>
  </headerFooter>
  <rowBreaks count="1" manualBreakCount="1">
    <brk id="3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643372-866e-4302-a100-c94a355fa8ba" xsi:nil="true"/>
    <lcf76f155ced4ddcb4097134ff3c332f xmlns="16373470-0ebb-426e-912d-125c9695f1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DEDD7ED9BF34EB99D62F5FEAD20B8" ma:contentTypeVersion="18" ma:contentTypeDescription="Create a new document." ma:contentTypeScope="" ma:versionID="ef6931adf052041923929001fcf264f3">
  <xsd:schema xmlns:xsd="http://www.w3.org/2001/XMLSchema" xmlns:xs="http://www.w3.org/2001/XMLSchema" xmlns:p="http://schemas.microsoft.com/office/2006/metadata/properties" xmlns:ns2="16373470-0ebb-426e-912d-125c9695f199" xmlns:ns3="ad643372-866e-4302-a100-c94a355fa8ba" targetNamespace="http://schemas.microsoft.com/office/2006/metadata/properties" ma:root="true" ma:fieldsID="643d0a316a38ba73d36f704f2e470dba" ns2:_="" ns3:_="">
    <xsd:import namespace="16373470-0ebb-426e-912d-125c9695f199"/>
    <xsd:import namespace="ad643372-866e-4302-a100-c94a355fa8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73470-0ebb-426e-912d-125c9695f1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250c5-dcf4-4fc1-881b-888fc4b22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43372-866e-4302-a100-c94a355fa8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5e8817-bf66-479e-8955-011c517fe5ea}" ma:internalName="TaxCatchAll" ma:showField="CatchAllData" ma:web="ad643372-866e-4302-a100-c94a355fa8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0F8F3-98D2-4451-84EE-C3BF9A7194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E10FF9-0724-47F5-A8C4-1B258935495B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6373470-0ebb-426e-912d-125c9695f199"/>
    <ds:schemaRef ds:uri="http://purl.org/dc/dcmitype/"/>
    <ds:schemaRef ds:uri="http://www.w3.org/XML/1998/namespace"/>
    <ds:schemaRef ds:uri="http://schemas.microsoft.com/office/infopath/2007/PartnerControls"/>
    <ds:schemaRef ds:uri="ad643372-866e-4302-a100-c94a355fa8b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20FA3D5-3122-4B43-B26F-DDC462A6B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73470-0ebb-426e-912d-125c9695f199"/>
    <ds:schemaRef ds:uri="ad643372-866e-4302-a100-c94a355fa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USS - KPERS</vt:lpstr>
      <vt:lpstr>Unclassified - 12 Mo</vt:lpstr>
      <vt:lpstr>Unclassified - 9 Mo</vt:lpstr>
      <vt:lpstr>GA and Student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A. Werner</dc:creator>
  <cp:lastModifiedBy>Barbara Winter</cp:lastModifiedBy>
  <cp:lastPrinted>2022-10-28T18:38:55Z</cp:lastPrinted>
  <dcterms:created xsi:type="dcterms:W3CDTF">2011-06-30T18:22:47Z</dcterms:created>
  <dcterms:modified xsi:type="dcterms:W3CDTF">2024-07-10T19:02:16Z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0x010100AFDDEDD7ED9BF34EB99D62F5FEAD20B8</vt:lpwstr>
  </property>
  <property fmtid="{D5CDD505-2E9C-101B-9397-08002B2CF9AE}" pid="5" name="Order">
    <vt:r8>934000</vt:r8>
  </property>
  <property fmtid="{D5CDD505-2E9C-101B-9397-08002B2CF9AE}" pid="6" name="MediaServiceImageTags">
    <vt:lpwstr/>
  </property>
</Properties>
</file>